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66" i="371" l="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2" i="371"/>
  <c r="U16" i="371"/>
  <c r="U18" i="371"/>
  <c r="U20" i="371"/>
  <c r="U22" i="371"/>
  <c r="U24" i="371"/>
  <c r="U26" i="371"/>
  <c r="U28" i="371"/>
  <c r="U32" i="371"/>
  <c r="U34" i="371"/>
  <c r="U38" i="371"/>
  <c r="U42" i="371"/>
  <c r="U44" i="371"/>
  <c r="U50" i="371"/>
  <c r="U60" i="371"/>
  <c r="U62" i="371"/>
  <c r="U64" i="371"/>
  <c r="U66" i="371"/>
  <c r="F3" i="344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M23" i="419"/>
  <c r="U23" i="419"/>
  <c r="J23" i="419"/>
  <c r="R23" i="419"/>
  <c r="Z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N6" i="419"/>
  <c r="AF6" i="419"/>
  <c r="AB6" i="419"/>
  <c r="X6" i="419"/>
  <c r="T6" i="419"/>
  <c r="P6" i="419"/>
  <c r="L6" i="419"/>
  <c r="H6" i="419"/>
  <c r="V6" i="419"/>
  <c r="J6" i="419"/>
  <c r="AH6" i="419"/>
  <c r="AE6" i="419"/>
  <c r="AA6" i="419"/>
  <c r="W6" i="419"/>
  <c r="S6" i="419"/>
  <c r="O6" i="419"/>
  <c r="K6" i="419"/>
  <c r="AD6" i="419"/>
  <c r="R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<sst xmlns="http://schemas.openxmlformats.org/spreadsheetml/2006/main" count="40141" uniqueCount="7119">
  <si>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</si>
  <si>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</si>
  <si>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</si>
  <si>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</si>
  <si>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</si>
  <si>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</si>
  <si>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</si>
  <si>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</si>
  <si>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</si>
  <si>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</si>
  <si>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</si>
  <si>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</si>
  <si>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</si>
  <si>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</si>
  <si>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</si>
  <si>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</si>
  <si>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</si>
  <si>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</si>
  <si>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</si>
  <si>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</si>
  <si>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</si>
  <si>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</si>
  <si>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</si>
  <si>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</si>
  <si>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</si>
  <si>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</si>
  <si>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</si>
  <si>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</si>
  <si>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</si>
  <si>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</si>
  <si>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</si>
  <si>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</si>
  <si>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</si>
  <si>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</si>
  <si>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</si>
  <si>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</si>
  <si>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</si>
  <si>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</si>
  <si>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</si>
  <si>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</si>
  <si>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</si>
  <si>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</si>
  <si>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</si>
  <si>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</si>
  <si>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</si>
  <si>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</si>
  <si>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</si>
  <si>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</si>
  <si>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</si>
  <si>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</si>
  <si>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</si>
  <si>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</si>
  <si>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</si>
  <si>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</si>
  <si>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</si>
  <si>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</si>
  <si>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</si>
  <si>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</si>
  <si>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</si>
  <si>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</si>
  <si>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</si>
  <si>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</si>
  <si>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</si>
  <si>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</si>
  <si>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</si>
  <si>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</si>
  <si>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</si>
  <si>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</si>
  <si>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</si>
  <si>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</si>
  <si>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</si>
  <si>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</si>
  <si>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</si>
  <si>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</si>
  <si>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</si>
  <si>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</si>
  <si>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</si>
  <si>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</si>
  <si>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</si>
  <si>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</si>
  <si>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</si>
  <si>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</si>
  <si>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</si>
  <si>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</si>
  <si>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</si>
  <si>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</si>
  <si>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</si>
  <si>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</si>
  <si>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</si>
  <si>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</si>
  <si>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</si>
  <si>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</si>
  <si>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</si>
  <si>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</si>
  <si>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</si>
  <si>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</si>
  <si>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</si>
  <si>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</si>
  <si>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</si>
  <si>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</si>
  <si>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</si>
  <si>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</si>
  <si>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</si>
  <si>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</si>
  <si>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</si>
  <si>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</si>
  <si>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</si>
  <si>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</si>
  <si>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</si>
  <si>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</si>
  <si>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</si>
  <si>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</si>
  <si>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</si>
  <si>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</si>
  <si>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</si>
  <si>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</si>
  <si>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</si>
  <si>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</si>
  <si>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</si>
  <si>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</si>
  <si>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</si>
  <si>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</si>
  <si>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</si>
  <si>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</si>
  <si>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</si>
  <si>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</si>
  <si>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</si>
  <si>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</si>
  <si>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</si>
  <si>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</si>
  <si>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</si>
  <si>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</si>
  <si>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</si>
  <si>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</si>
  <si>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</si>
  <si>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</si>
  <si>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</si>
  <si>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</si>
  <si>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</si>
  <si>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</si>
  <si>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</si>
  <si>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</si>
  <si>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</si>
  <si>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</si>
  <si>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</si>
  <si>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</si>
  <si>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</si>
  <si>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</si>
  <si>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</si>
  <si>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</si>
  <si>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</si>
  <si>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</si>
  <si>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</si>
  <si>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</si>
  <si>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</si>
  <si>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</si>
  <si>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</si>
  <si>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</si>
  <si>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</si>
  <si>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</si>
  <si>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</si>
  <si>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</si>
  <si>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</si>
  <si>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</si>
  <si>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</si>
  <si>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</si>
  <si>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</si>
  <si>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</si>
  <si>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</si>
  <si>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</si>
  <si>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</si>
  <si>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</si>
  <si>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</si>
  <si>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</si>
  <si>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</si>
  <si>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</si>
  <si>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</si>
  <si>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</si>
  <si>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</si>
  <si>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</si>
  <si>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</si>
  <si>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</si>
  <si>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</si>
  <si>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</si>
  <si>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</si>
  <si>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</si>
  <si>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</si>
  <si>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</si>
  <si>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</si>
  <si>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</si>
  <si>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</si>
  <si>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</si>
  <si>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</si>
  <si>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</si>
  <si>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</si>
  <si>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</si>
  <si>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</si>
  <si>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</si>
  <si>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</si>
  <si>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</si>
  <si>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</si>
  <si>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</si>
  <si>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</si>
  <si>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</si>
  <si>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</si>
  <si>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</si>
  <si>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</si>
  <si>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</si>
  <si>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</si>
  <si>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</si>
  <si>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</si>
  <si>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</si>
  <si>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</si>
  <si>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</si>
  <si>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</si>
  <si>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</si>
  <si>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</si>
  <si>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</si>
  <si>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</si>
  <si>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</si>
  <si>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</si>
  <si>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</si>
  <si>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</si>
  <si>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</si>
  <si>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</si>
  <si>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</si>
  <si>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</si>
  <si>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</si>
  <si>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</si>
  <si>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</si>
  <si>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</si>
  <si>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</si>
  <si>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</si>
  <si>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</si>
  <si>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</si>
  <si>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</si>
  <si>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</si>
  <si>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</si>
  <si>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</si>
  <si>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</si>
  <si>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</si>
  <si>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</si>
  <si>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</si>
  <si>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</si>
  <si>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</si>
  <si>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</si>
  <si>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</si>
  <si>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</si>
  <si>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</si>
  <si>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</si>
  <si>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</si>
  <si>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</si>
  <si>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</si>
  <si>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</si>
  <si>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</si>
  <si>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</si>
  <si>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</si>
  <si>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</si>
  <si>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</si>
  <si>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</si>
  <si>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</si>
  <si>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</si>
  <si>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</si>
  <si>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</si>
  <si>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</si>
  <si>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</si>
  <si>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</si>
  <si>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</si>
  <si>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</si>
  <si>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</si>
  <si>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</si>
  <si>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</si>
  <si>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</si>
  <si>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</si>
  <si>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</si>
  <si>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</si>
  <si>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</si>
  <si>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</si>
  <si>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</si>
  <si>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</si>
  <si>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</si>
  <si>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</si>
  <si>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</si>
  <si>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</si>
  <si>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</si>
  <si>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</si>
  <si>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</si>
  <si>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</si>
  <si>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</si>
  <si>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</si>
  <si>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</si>
  <si>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</si>
  <si>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</si>
  <si>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</si>
  <si>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</si>
  <si>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</si>
  <si>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</si>
  <si>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</si>
  <si>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</si>
  <si>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</si>
  <si>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</si>
  <si>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</si>
  <si>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</si>
  <si>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</si>
  <si>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</si>
  <si>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</si>
  <si>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</si>
  <si>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</si>
  <si>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</si>
  <si>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</si>
  <si>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</si>
  <si>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</si>
  <si>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</si>
  <si>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</si>
  <si>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</si>
  <si>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</si>
  <si>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</si>
  <si>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</si>
  <si>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</si>
  <si>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</si>
  <si>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</si>
  <si>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</si>
  <si>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</si>
  <si>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</si>
  <si>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</si>
  <si>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</si>
  <si>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</si>
  <si>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</si>
  <si>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</si>
  <si>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</si>
  <si>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</si>
  <si>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</si>
  <si>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</si>
  <si>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</si>
  <si>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</si>
  <si>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</si>
  <si>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</si>
  <si>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</si>
  <si>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</si>
  <si>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</si>
  <si>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</si>
  <si>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</si>
  <si>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</si>
  <si>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</si>
  <si>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</si>
  <si>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</si>
  <si>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</si>
  <si>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</si>
  <si>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</si>
  <si>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</si>
  <si>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</si>
  <si>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</si>
  <si>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</si>
  <si>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</si>
  <si>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</si>
  <si>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</si>
  <si>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</si>
  <si>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</si>
  <si>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</si>
  <si>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</si>
  <si>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</si>
  <si>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</si>
  <si>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</si>
  <si>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</si>
  <si>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</si>
  <si>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</si>
  <si>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</si>
  <si>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</si>
  <si>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</si>
  <si>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</si>
  <si>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</si>
  <si>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</si>
  <si>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</si>
  <si>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</si>
  <si>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</si>
  <si>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</si>
  <si>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</si>
  <si>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</si>
  <si>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</si>
  <si>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</si>
  <si>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</si>
  <si>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</si>
  <si>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</si>
  <si>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</si>
  <si>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</si>
  <si>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</si>
  <si>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</si>
  <si>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</si>
  <si>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</si>
  <si>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</si>
  <si>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</si>
  <si>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</si>
  <si>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</si>
  <si>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</si>
  <si>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</si>
  <si>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</si>
  <si>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</si>
  <si>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</si>
  <si>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</si>
  <si>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</si>
  <si>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</si>
  <si>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</si>
  <si>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</si>
  <si>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</si>
  <si>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</si>
  <si>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</si>
  <si>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</si>
  <si>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</si>
  <si>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</si>
  <si>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</si>
  <si>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</si>
  <si>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</si>
  <si>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</si>
  <si>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</si>
  <si>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</si>
  <si>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</si>
  <si>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</si>
  <si>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</si>
  <si>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</si>
  <si>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</si>
  <si>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</si>
  <si>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</si>
  <si>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</si>
  <si>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</si>
  <si>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</si>
  <si>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</si>
  <si>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</si>
  <si>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</si>
  <si>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</si>
  <si>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</si>
  <si>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</si>
  <si>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</si>
  <si>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</si>
  <si>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</si>
  <si>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</si>
  <si>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</si>
  <si>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</si>
  <si>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</si>
  <si>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</si>
  <si>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</si>
  <si>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</si>
  <si>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</si>
  <si>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</si>
  <si>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</si>
  <si>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</si>
  <si>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</si>
  <si>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</si>
  <si>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</si>
  <si>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</si>
  <si>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</si>
  <si>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</si>
  <si>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</si>
  <si>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</si>
  <si>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</si>
  <si>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</si>
  <si>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</si>
  <si>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</si>
  <si>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</si>
  <si>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</si>
  <si>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</si>
  <si>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</si>
  <si>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</si>
  <si>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</si>
  <si>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</si>
  <si>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</si>
  <si>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</si>
  <si>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</si>
  <si>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</si>
  <si>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</si>
  <si>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</si>
  <si>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</si>
  <si>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</si>
  <si>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</si>
  <si>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</si>
  <si>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</si>
  <si>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</si>
  <si>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</si>
  <si>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</si>
  <si>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</si>
  <si>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</si>
  <si>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</si>
  <si>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</si>
  <si>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</si>
  <si>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</si>
  <si>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</si>
  <si>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</si>
  <si>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</si>
  <si>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</si>
  <si>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</si>
  <si>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</si>
  <si>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</si>
  <si>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</si>
  <si>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</si>
  <si>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</si>
  <si>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</si>
  <si>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</si>
  <si>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</si>
  <si>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</si>
  <si>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</si>
  <si>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</si>
  <si>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</si>
  <si>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</si>
  <si>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</si>
  <si>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</si>
  <si>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</si>
  <si>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</si>
  <si>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</si>
  <si>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</si>
  <si>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</si>
  <si>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</si>
  <si>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</si>
  <si>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</si>
  <si>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</si>
  <si>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</si>
  <si>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</si>
  <si>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</si>
  <si>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</si>
  <si>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</si>
  <si>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</si>
  <si>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</si>
  <si>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</si>
  <si>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</si>
  <si>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</si>
  <si>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</si>
  <si>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</si>
  <si>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</si>
  <si>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</si>
  <si>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</si>
  <si>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</si>
  <si>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</si>
  <si>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</si>
  <si>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</si>
  <si>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</si>
  <si>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</si>
  <si>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</si>
  <si>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</si>
  <si>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</si>
  <si>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</si>
  <si>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</si>
  <si>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</si>
  <si>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</si>
  <si>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</si>
  <si>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</si>
  <si>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</si>
  <si>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</si>
  <si>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</si>
  <si>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</si>
  <si>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</si>
  <si>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</si>
  <si>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</si>
  <si>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</si>
  <si>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</si>
  <si>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</si>
  <si>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</si>
  <si>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</si>
  <si>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</si>
  <si>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</si>
  <si>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</si>
  <si>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</si>
  <si>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</si>
  <si>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</si>
  <si>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</si>
  <si>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</si>
  <si>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</si>
  <si>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</si>
  <si>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</si>
  <si>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</si>
  <si>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</si>
  <si>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</si>
  <si>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</si>
  <si>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</si>
  <si>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</si>
  <si>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</si>
  <si>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</si>
  <si>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</si>
  <si>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</si>
  <si>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</si>
  <si>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</si>
  <si>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</si>
  <si>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</si>
  <si>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</si>
  <si>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</si>
  <si>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</si>
  <si>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</si>
  <si>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</si>
  <si>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</si>
  <si>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</si>
  <si>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113316</t>
  </si>
  <si>
    <t>13316</t>
  </si>
  <si>
    <t>LUSOPRESS</t>
  </si>
  <si>
    <t>TBL 28X20MG</t>
  </si>
  <si>
    <t>130187</t>
  </si>
  <si>
    <t>30187</t>
  </si>
  <si>
    <t>MIDAZOLAM TORREX 5MG/ML</t>
  </si>
  <si>
    <t>INJ 10X1ML/5MG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</si>
  <si>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</si>
  <si>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</si>
  <si>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</si>
  <si>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</si>
  <si>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</si>
  <si>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</si>
  <si>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159754</t>
  </si>
  <si>
    <t>59754</t>
  </si>
  <si>
    <t>FRONTIN 0.25MG</t>
  </si>
  <si>
    <t>TBL 30X0.25MG</t>
  </si>
  <si>
    <t>213480</t>
  </si>
  <si>
    <t>FRAXIPARINE FORTE</t>
  </si>
  <si>
    <t>INJ SOL 10X0.6ML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</si>
  <si>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</si>
  <si>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</si>
  <si>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</si>
  <si>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</si>
  <si>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</si>
  <si>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</si>
  <si>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</si>
  <si>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</si>
  <si>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</si>
  <si>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</si>
  <si>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</si>
  <si>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</si>
  <si>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</si>
  <si>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</si>
  <si>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</si>
  <si>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</si>
  <si>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</si>
  <si>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</si>
  <si>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</si>
  <si>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</si>
  <si>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</si>
  <si>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</si>
  <si>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</si>
  <si>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</si>
  <si>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</si>
  <si>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</si>
  <si>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</si>
  <si>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</si>
  <si>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</si>
  <si>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</si>
  <si>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</si>
  <si>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</si>
  <si>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</si>
  <si>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</si>
  <si>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</si>
  <si>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</si>
  <si>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</si>
  <si>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</si>
  <si>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</si>
  <si>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</si>
  <si>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</si>
  <si>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</si>
  <si>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</si>
  <si>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</si>
  <si>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</si>
  <si>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</si>
  <si>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</si>
  <si>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</si>
  <si>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</si>
  <si>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</si>
  <si>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</si>
  <si>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</si>
  <si>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</si>
  <si>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</si>
  <si>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</si>
  <si>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</si>
  <si>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</si>
  <si>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</si>
  <si>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</si>
  <si>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</si>
  <si>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</si>
  <si>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</si>
  <si>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</si>
  <si>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</si>
  <si>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</si>
  <si>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</si>
  <si>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</si>
  <si>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</si>
  <si>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</si>
  <si>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</si>
  <si>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</si>
  <si>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</si>
  <si>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</si>
  <si>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</si>
  <si>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</si>
  <si>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</si>
  <si>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</si>
  <si>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</si>
  <si>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</si>
  <si>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</si>
  <si>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</si>
  <si>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</si>
  <si>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</si>
  <si>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</si>
  <si>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</si>
  <si>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</si>
  <si>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</si>
  <si>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</si>
  <si>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</si>
  <si>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</si>
  <si>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</si>
  <si>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</si>
  <si>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</si>
  <si>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</si>
  <si>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</si>
  <si>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</si>
  <si>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</si>
  <si>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</si>
  <si>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</si>
  <si>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</si>
  <si>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</si>
  <si>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</si>
  <si>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</si>
  <si>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</si>
  <si>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</si>
  <si>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</si>
  <si>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</si>
  <si>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</si>
  <si>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</si>
  <si>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</si>
  <si>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</si>
  <si>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</si>
  <si>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</si>
  <si>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</si>
  <si>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</si>
  <si>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</si>
  <si>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</si>
  <si>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</si>
  <si>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</si>
  <si>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</si>
  <si>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</si>
  <si>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</si>
  <si>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</si>
  <si>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</si>
  <si>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</si>
  <si>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</si>
  <si>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</si>
  <si>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</si>
  <si>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</si>
  <si>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</si>
  <si>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</si>
  <si>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</si>
  <si>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</si>
  <si>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</si>
  <si>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</si>
  <si>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</si>
  <si>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</si>
  <si>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</si>
  <si>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</si>
  <si>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</si>
  <si>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</si>
  <si>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</si>
  <si>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</si>
  <si>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</si>
  <si>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</si>
  <si>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</si>
  <si>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</si>
  <si>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</si>
  <si>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</si>
  <si>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</si>
  <si>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</si>
  <si>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</si>
  <si>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</si>
  <si>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</si>
  <si>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</si>
  <si>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</si>
  <si>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</si>
  <si>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</si>
  <si>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</si>
  <si>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</si>
  <si>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</si>
  <si>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</si>
  <si>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</si>
  <si>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</si>
  <si>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</si>
  <si>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</si>
  <si>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</si>
  <si>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</si>
  <si>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</si>
  <si>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</si>
  <si>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</si>
  <si>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</si>
  <si>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</si>
  <si>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</si>
  <si>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</si>
  <si>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</si>
  <si>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</si>
  <si>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</si>
  <si>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</si>
  <si>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</si>
  <si>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</si>
  <si>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</si>
  <si>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</si>
  <si>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</si>
  <si>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</si>
  <si>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</si>
  <si>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</si>
  <si>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</si>
  <si>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</si>
  <si>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156811</t>
  </si>
  <si>
    <t>56811</t>
  </si>
  <si>
    <t>FURORESE 250</t>
  </si>
  <si>
    <t>TBL 50X250MG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</si>
  <si>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</si>
  <si>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</si>
  <si>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</si>
  <si>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</si>
  <si>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</si>
  <si>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</si>
  <si>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</si>
  <si>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</si>
  <si>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</si>
  <si>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</si>
  <si>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</si>
  <si>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158037</t>
  </si>
  <si>
    <t>58037</t>
  </si>
  <si>
    <t>BETALOC ZOK 50MG</t>
  </si>
  <si>
    <t>TBL RET 30X50MG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</si>
  <si>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</si>
  <si>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</si>
  <si>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</si>
  <si>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</si>
  <si>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</si>
  <si>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</si>
  <si>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</si>
  <si>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</si>
  <si>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</si>
  <si>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</si>
  <si>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</si>
  <si>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</si>
  <si>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</si>
  <si>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</si>
  <si>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</si>
  <si>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</si>
  <si>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</si>
  <si>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</si>
  <si>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</si>
  <si>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</si>
  <si>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</si>
  <si>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</si>
  <si>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</si>
  <si>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</si>
  <si>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</si>
  <si>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</si>
  <si>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</si>
  <si>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</si>
  <si>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</si>
  <si>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</si>
  <si>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</si>
  <si>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INF 1X200ML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</si>
  <si>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</si>
  <si>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</si>
  <si>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</si>
  <si>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</si>
  <si>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</si>
  <si>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</si>
  <si>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</si>
  <si>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</si>
  <si>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</si>
  <si>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</si>
  <si>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</si>
  <si>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</si>
  <si>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</si>
  <si>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</si>
  <si>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</si>
  <si>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</si>
  <si>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</si>
  <si>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</si>
  <si>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</si>
  <si>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</si>
  <si>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</si>
  <si>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</si>
  <si>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</si>
  <si>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</si>
  <si>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</si>
  <si>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</si>
  <si>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</si>
  <si>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</si>
  <si>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</si>
  <si>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</si>
  <si>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</si>
  <si>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196696</t>
  </si>
  <si>
    <t>96696</t>
  </si>
  <si>
    <t>INDAP</t>
  </si>
  <si>
    <t>CPS 30X2.5MG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</si>
  <si>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</si>
  <si>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</si>
  <si>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</si>
  <si>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</si>
  <si>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</si>
  <si>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</si>
  <si>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</si>
  <si>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</si>
  <si>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</si>
  <si>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</si>
  <si>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</si>
  <si>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</si>
  <si>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</si>
  <si>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</si>
  <si>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</si>
  <si>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</si>
  <si>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</si>
  <si>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</si>
  <si>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</si>
  <si>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</si>
  <si>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</si>
  <si>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</si>
  <si>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</si>
  <si>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</si>
  <si>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</si>
  <si>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</si>
  <si>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</si>
  <si>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</si>
  <si>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</si>
  <si>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</si>
  <si>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</si>
  <si>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</si>
  <si>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</si>
  <si>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</si>
  <si>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</si>
  <si>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</si>
  <si>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</si>
  <si>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</si>
  <si>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</si>
  <si>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</si>
  <si>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</si>
  <si>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</si>
  <si>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</si>
  <si>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</si>
  <si>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</si>
  <si>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</si>
  <si>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</si>
  <si>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</si>
  <si>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</si>
  <si>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</si>
  <si>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</si>
  <si>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</si>
  <si>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</si>
  <si>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</si>
  <si>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</si>
  <si>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</si>
  <si>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</si>
  <si>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</si>
  <si>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</si>
  <si>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</si>
  <si>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</si>
  <si>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</si>
  <si>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</si>
  <si>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</si>
  <si>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</si>
  <si>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</si>
  <si>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</si>
  <si>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</si>
  <si>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</si>
  <si>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</si>
  <si>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</si>
  <si>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</si>
  <si>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</si>
  <si>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</si>
  <si>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</si>
  <si>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</si>
  <si>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</si>
  <si>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</si>
  <si>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</si>
  <si>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</si>
  <si>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</si>
  <si>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</si>
  <si>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</si>
  <si>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</si>
  <si>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</si>
  <si>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</si>
  <si>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</si>
  <si>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</si>
  <si>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</si>
  <si>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</si>
  <si>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</si>
  <si>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</si>
  <si>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</si>
  <si>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</si>
  <si>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</si>
  <si>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</si>
  <si>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</si>
  <si>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</si>
  <si>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</si>
  <si>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</si>
  <si>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</si>
  <si>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</si>
  <si>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</si>
  <si>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</si>
  <si>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</si>
  <si>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</si>
  <si>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</si>
  <si>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</si>
  <si>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</si>
  <si>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</si>
  <si>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</si>
  <si>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</si>
  <si>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</si>
  <si>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</si>
  <si>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</si>
  <si>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</si>
  <si>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</si>
  <si>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</si>
  <si>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</si>
  <si>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</si>
  <si>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</si>
  <si>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</si>
  <si>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</si>
  <si>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</si>
  <si>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</si>
  <si>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</si>
  <si>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</si>
  <si>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</si>
  <si>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</si>
  <si>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</si>
  <si>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</si>
  <si>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</si>
  <si>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</si>
  <si>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</si>
  <si>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</si>
  <si>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HALOPERIDOL</t>
  </si>
  <si>
    <t>GTT 1X10ML/20MG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</si>
  <si>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</si>
  <si>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</si>
  <si>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</si>
  <si>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</si>
  <si>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</si>
  <si>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</si>
  <si>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</si>
  <si>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</si>
  <si>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</si>
  <si>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</si>
  <si>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</si>
  <si>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</si>
  <si>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</si>
  <si>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</si>
  <si>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</si>
  <si>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</si>
  <si>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153487</t>
  </si>
  <si>
    <t>53487</t>
  </si>
  <si>
    <t>COSOPT</t>
  </si>
  <si>
    <t>GTT OPH 1X5ML</t>
  </si>
  <si>
    <t>155824</t>
  </si>
  <si>
    <t>55824</t>
  </si>
  <si>
    <t>INJ 5X5ML/2500MG</t>
  </si>
  <si>
    <t>157866</t>
  </si>
  <si>
    <t>57866</t>
  </si>
  <si>
    <t>TOBRADEX</t>
  </si>
  <si>
    <t>159357</t>
  </si>
  <si>
    <t>59357</t>
  </si>
  <si>
    <t>RINGERUV ROZTOK BRAUN</t>
  </si>
  <si>
    <t>INF 10X500ML(LDPE)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</si>
  <si>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</si>
  <si>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</si>
  <si>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</si>
  <si>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</si>
  <si>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</si>
  <si>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</si>
  <si>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</si>
  <si>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</si>
  <si>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</si>
  <si>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</si>
  <si>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</si>
  <si>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</si>
  <si>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ERDOMED 300MG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</si>
  <si>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</si>
  <si>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</si>
  <si>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</si>
  <si>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</si>
  <si>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</si>
  <si>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</si>
  <si>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</si>
  <si>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</si>
  <si>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</si>
  <si>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</si>
  <si>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</si>
  <si>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</si>
  <si>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</si>
  <si>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194920</t>
  </si>
  <si>
    <t>94920</t>
  </si>
  <si>
    <t>SOL 1X100ML</t>
  </si>
  <si>
    <t>394130</t>
  </si>
  <si>
    <t>B-komplex Zentiva 30drg</t>
  </si>
  <si>
    <t>702549</t>
  </si>
  <si>
    <t>Emspoma O 250g/hřejivá</t>
  </si>
  <si>
    <t>841541</t>
  </si>
  <si>
    <t>MENALIND Mycí emulze 500ml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</si>
  <si>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</si>
  <si>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</si>
  <si>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</si>
  <si>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</si>
  <si>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</si>
  <si>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</si>
  <si>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</si>
  <si>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</si>
  <si>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</si>
  <si>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</si>
  <si>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</si>
  <si>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</si>
  <si>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</si>
  <si>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</si>
  <si>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</si>
  <si>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</si>
  <si>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</si>
  <si>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</si>
  <si>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</si>
  <si>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</si>
  <si>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</si>
  <si>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</si>
  <si>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</si>
  <si>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</si>
  <si>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</si>
  <si>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</si>
  <si>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</si>
  <si>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</si>
  <si>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</si>
  <si>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</si>
  <si>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</si>
  <si>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</si>
  <si>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</si>
  <si>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</si>
  <si>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</si>
  <si>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</si>
  <si>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</si>
  <si>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</si>
  <si>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118167</t>
  </si>
  <si>
    <t>18167</t>
  </si>
  <si>
    <t>PROPOFOL 1% MCT/LCT FRESENIUS</t>
  </si>
  <si>
    <t>INJ EML 5X20ML</t>
  </si>
  <si>
    <t>146980</t>
  </si>
  <si>
    <t>46980</t>
  </si>
  <si>
    <t>BETALOC SR 200MG</t>
  </si>
  <si>
    <t>TBL RET 100X200MG</t>
  </si>
  <si>
    <t>177200</t>
  </si>
  <si>
    <t>SUXAMETHONIUM JODID VUAB 100 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</si>
  <si>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</si>
  <si>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</si>
  <si>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</si>
  <si>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</si>
  <si>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</si>
  <si>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</si>
  <si>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</si>
  <si>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</si>
  <si>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</si>
  <si>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</si>
  <si>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</si>
  <si>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</si>
  <si>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</si>
  <si>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</si>
  <si>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</si>
  <si>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</si>
  <si>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</si>
  <si>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</si>
  <si>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</si>
  <si>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</si>
  <si>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</si>
  <si>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</si>
  <si>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198876</t>
  </si>
  <si>
    <t>98876</t>
  </si>
  <si>
    <t>FYZIOLOGICKÝ ROZTOK VIAFLO</t>
  </si>
  <si>
    <t>INF SOL 20X500ML</t>
  </si>
  <si>
    <t>114926</t>
  </si>
  <si>
    <t>14926</t>
  </si>
  <si>
    <t>INHIBACE 2.5 MG</t>
  </si>
  <si>
    <t>POR TBL FLM28X2.5MG</t>
  </si>
  <si>
    <t>168447</t>
  </si>
  <si>
    <t>TRAJENTA 5 MG</t>
  </si>
  <si>
    <t>POR TBL FLM 30X5MG</t>
  </si>
  <si>
    <t>183730</t>
  </si>
  <si>
    <t>83730</t>
  </si>
  <si>
    <t>GOPTEN 2MG</t>
  </si>
  <si>
    <t>CPS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</si>
  <si>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</si>
  <si>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</si>
  <si>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</si>
  <si>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</si>
  <si>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</si>
  <si>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</si>
  <si>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</si>
  <si>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</si>
  <si>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</si>
  <si>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</si>
  <si>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</si>
  <si>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</si>
  <si>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</si>
  <si>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</si>
  <si>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</si>
  <si>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</si>
  <si>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</si>
  <si>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</si>
  <si>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</si>
  <si>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</si>
  <si>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</si>
  <si>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</si>
  <si>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</si>
  <si>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</si>
  <si>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</si>
  <si>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</si>
  <si>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</si>
  <si>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</si>
  <si>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</si>
  <si>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</si>
  <si>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58880</t>
  </si>
  <si>
    <t>DOLMINA 100 SR</t>
  </si>
  <si>
    <t>POR TBL PRO 20X100MG</t>
  </si>
  <si>
    <t>128786</t>
  </si>
  <si>
    <t>28786</t>
  </si>
  <si>
    <t>TOVIAZ 4 MG</t>
  </si>
  <si>
    <t>POR TBL PRO 28X4MG</t>
  </si>
  <si>
    <t>845813</t>
  </si>
  <si>
    <t>Deca durabolin 50mg amp.1x1ml</t>
  </si>
  <si>
    <t>900071</t>
  </si>
  <si>
    <t>KL TBL MAGN.LACT 0,5G+B6 0,02G, 100TBL</t>
  </si>
  <si>
    <t>847477</t>
  </si>
  <si>
    <t>151436</t>
  </si>
  <si>
    <t>FERRLECIT</t>
  </si>
  <si>
    <t>INJ SOL 6X5ML/62.5MG</t>
  </si>
  <si>
    <t>116052</t>
  </si>
  <si>
    <t>16052</t>
  </si>
  <si>
    <t>SIRDALUD 4 MG</t>
  </si>
  <si>
    <t>POR TBL NOB 30X4MG</t>
  </si>
  <si>
    <t>844148</t>
  </si>
  <si>
    <t>104694</t>
  </si>
  <si>
    <t>MUCOSOLVAN PRO DOSPĚLÉ</t>
  </si>
  <si>
    <t>POR SIR 1X100ML</t>
  </si>
  <si>
    <t>844350</t>
  </si>
  <si>
    <t>KL ETHANOL.C.BENZINO 160G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</si>
  <si>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</si>
  <si>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</si>
  <si>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</si>
  <si>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</si>
  <si>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</si>
  <si>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</si>
  <si>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</si>
  <si>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168096</t>
  </si>
  <si>
    <t>IFIRMACOMBI 150 MG/12,5 MG</t>
  </si>
  <si>
    <t>POR TBL FLM 28</t>
  </si>
  <si>
    <t>840572</t>
  </si>
  <si>
    <t>Sonografický gel Vita 520ml</t>
  </si>
  <si>
    <t>921284</t>
  </si>
  <si>
    <t>KL ETHER 180G</t>
  </si>
  <si>
    <t>790012</t>
  </si>
  <si>
    <t>Emspoma O 500g/hřejivá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</si>
  <si>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</si>
  <si>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</si>
  <si>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</si>
  <si>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</si>
  <si>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</si>
  <si>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</si>
  <si>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</si>
  <si>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850305</t>
  </si>
  <si>
    <t>Biopron9 tob.120</t>
  </si>
  <si>
    <t>194763</t>
  </si>
  <si>
    <t>94763</t>
  </si>
  <si>
    <t>NALOXONE POLFA</t>
  </si>
  <si>
    <t>INJ 10X1ML/0.4MG</t>
  </si>
  <si>
    <t>395293</t>
  </si>
  <si>
    <t>180305</t>
  </si>
  <si>
    <t>LIQ 1X120ML-PET TR</t>
  </si>
  <si>
    <t>101674</t>
  </si>
  <si>
    <t>1674</t>
  </si>
  <si>
    <t>JOX SPR 30ML</t>
  </si>
  <si>
    <t>126307</t>
  </si>
  <si>
    <t>26307</t>
  </si>
  <si>
    <t>ACTOS 30 MG</t>
  </si>
  <si>
    <t>PORTBL NOB 28X30MG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</si>
  <si>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</si>
  <si>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</si>
  <si>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</si>
  <si>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</si>
  <si>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</si>
  <si>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</si>
  <si>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</si>
  <si>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920065</t>
  </si>
  <si>
    <t>KL SOL.METHYLROS.CHL.1% 100G</t>
  </si>
  <si>
    <t>842936</t>
  </si>
  <si>
    <t>MENALIND Ošetřující šampon 500ml</t>
  </si>
  <si>
    <t>176954</t>
  </si>
  <si>
    <t>ALGIFEN NEO</t>
  </si>
  <si>
    <t>POR GTT SOL 1X50ML</t>
  </si>
  <si>
    <t>200863</t>
  </si>
  <si>
    <t>OPHTHALMO-SEPTONEX</t>
  </si>
  <si>
    <t>OPH GTT SOL 1X10ML PLAST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</si>
  <si>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</si>
  <si>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</si>
  <si>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</si>
  <si>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</si>
  <si>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</si>
  <si>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202701</t>
  </si>
  <si>
    <t>POR TBL ENT 90X20MG</t>
  </si>
  <si>
    <t>198058</t>
  </si>
  <si>
    <t>SANVAL 10 MG</t>
  </si>
  <si>
    <t>POR TBL FLM 100X10MG</t>
  </si>
  <si>
    <t>397339</t>
  </si>
  <si>
    <t>Menalind mycí žínky</t>
  </si>
  <si>
    <t>8ks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</si>
  <si>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</si>
  <si>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</si>
  <si>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</si>
  <si>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</si>
  <si>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</si>
  <si>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</si>
  <si>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190958</t>
  </si>
  <si>
    <t>TRIPLIXAM 5 MG/1,25 MG/5 MG</t>
  </si>
  <si>
    <t>150660</t>
  </si>
  <si>
    <t>CEREBROLYSIN</t>
  </si>
  <si>
    <t>INJ SOL 5X10ML</t>
  </si>
  <si>
    <t>203170</t>
  </si>
  <si>
    <t>GOPTEN 0,5 MG</t>
  </si>
  <si>
    <t>POR CPS DUR 28X0.5MG</t>
  </si>
  <si>
    <t>157141</t>
  </si>
  <si>
    <t>ZULBEX 20 MG</t>
  </si>
  <si>
    <t>POR TBL ENT 56X20MG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</si>
  <si>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</si>
  <si>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</si>
  <si>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</si>
  <si>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</si>
  <si>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</si>
  <si>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</si>
  <si>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</si>
  <si>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</si>
  <si>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</si>
  <si>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</si>
  <si>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</si>
  <si>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</si>
  <si>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</si>
  <si>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</si>
  <si>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</si>
  <si>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</si>
  <si>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</si>
  <si>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</si>
  <si>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</si>
  <si>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</si>
  <si>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</si>
  <si>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</si>
  <si>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</si>
  <si>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</si>
  <si>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</si>
  <si>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</si>
  <si>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</si>
  <si>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</si>
  <si>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</si>
  <si>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</si>
  <si>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</si>
  <si>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</si>
  <si>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</si>
  <si>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</si>
  <si>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</si>
  <si>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</si>
  <si>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</si>
  <si>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</si>
  <si>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</si>
  <si>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</si>
  <si>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</si>
  <si>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</si>
  <si>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</si>
  <si>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</si>
  <si>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</si>
  <si>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</si>
  <si>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</si>
  <si>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</si>
  <si>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132061</t>
  </si>
  <si>
    <t>32061</t>
  </si>
  <si>
    <t>FRAXIPARINE</t>
  </si>
  <si>
    <t>132063</t>
  </si>
  <si>
    <t>32063</t>
  </si>
  <si>
    <t>INJ SOL 10X0.8ML</t>
  </si>
  <si>
    <t>132064</t>
  </si>
  <si>
    <t>32064</t>
  </si>
  <si>
    <t>INJ SOL 10X1ML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</si>
  <si>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</si>
  <si>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</si>
  <si>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</si>
  <si>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</si>
  <si>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</si>
  <si>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</si>
  <si>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</si>
  <si>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</si>
  <si>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</si>
  <si>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</si>
  <si>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</si>
  <si>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</si>
  <si>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</si>
  <si>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</si>
  <si>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</si>
  <si>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</si>
  <si>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</si>
  <si>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</si>
  <si>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</si>
  <si>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</si>
  <si>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</si>
  <si>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</si>
  <si>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</si>
  <si>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</si>
  <si>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</si>
  <si>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</si>
  <si>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</si>
  <si>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</si>
  <si>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</si>
  <si>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</si>
  <si>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</si>
  <si>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</si>
  <si>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</si>
  <si>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</si>
  <si>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</si>
  <si>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</si>
  <si>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</si>
  <si>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</si>
  <si>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</si>
  <si>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</si>
  <si>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</si>
  <si>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</si>
  <si>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</si>
  <si>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</si>
  <si>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</si>
  <si>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TBL OBD 30X10MG</t>
  </si>
  <si>
    <t>166759</t>
  </si>
  <si>
    <t>KINITO 50 MG, POTAHOVANÉ TABLETY</t>
  </si>
  <si>
    <t>POR TBL FLM 40X50MG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</si>
  <si>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</si>
  <si>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</si>
  <si>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</si>
  <si>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</si>
  <si>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</si>
  <si>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</si>
  <si>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</si>
  <si>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</si>
  <si>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</si>
  <si>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</si>
  <si>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</si>
  <si>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</si>
  <si>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</si>
  <si>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</si>
  <si>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</si>
  <si>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</si>
  <si>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</si>
  <si>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</si>
  <si>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</si>
  <si>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844651</t>
  </si>
  <si>
    <t>101205</t>
  </si>
  <si>
    <t>PRESTARIUM NEO</t>
  </si>
  <si>
    <t>845220</t>
  </si>
  <si>
    <t>101211</t>
  </si>
  <si>
    <t>POR TBL FLM 90X5MG</t>
  </si>
  <si>
    <t>848765</t>
  </si>
  <si>
    <t>107938</t>
  </si>
  <si>
    <t>INJ SOL 6X3ML/150MG</t>
  </si>
  <si>
    <t>848907</t>
  </si>
  <si>
    <t>148072</t>
  </si>
  <si>
    <t>ROSUCARD 20 MG POTAHOVANÉ TABLETY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</si>
  <si>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</si>
  <si>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</si>
  <si>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</si>
  <si>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</si>
  <si>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</si>
  <si>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</si>
  <si>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</si>
  <si>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</si>
  <si>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</si>
  <si>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</si>
  <si>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</si>
  <si>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</si>
  <si>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</si>
  <si>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</si>
  <si>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</si>
  <si>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</si>
  <si>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</si>
  <si>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</si>
  <si>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</si>
  <si>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</si>
  <si>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</si>
  <si>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</si>
  <si>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</si>
  <si>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</si>
  <si>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</si>
  <si>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</si>
  <si>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</si>
  <si>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</si>
  <si>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</si>
  <si>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</si>
  <si>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</si>
  <si>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</si>
  <si>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</si>
  <si>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</si>
  <si>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</si>
  <si>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</si>
  <si>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</si>
  <si>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</si>
  <si>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</si>
  <si>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</si>
  <si>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</si>
  <si>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</si>
  <si>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</si>
  <si>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</si>
  <si>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</si>
  <si>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</si>
  <si>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</si>
  <si>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</si>
  <si>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</si>
  <si>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</si>
  <si>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</si>
  <si>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</si>
  <si>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</si>
  <si>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</si>
  <si>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846340</t>
  </si>
  <si>
    <t>122690</t>
  </si>
  <si>
    <t>PRESTARIUM NEO COMBI 5mg/1,25mg</t>
  </si>
  <si>
    <t>849187</t>
  </si>
  <si>
    <t>111902</t>
  </si>
  <si>
    <t>NITRESAN 20 MG</t>
  </si>
  <si>
    <t>POR TBL NOB 30X20MG</t>
  </si>
  <si>
    <t>848923</t>
  </si>
  <si>
    <t>148076</t>
  </si>
  <si>
    <t>ROSUCARD 40 MG POTAHOVANÉ TABLETY</t>
  </si>
  <si>
    <t>POR TBL FLM 30X40MG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</si>
  <si>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</si>
  <si>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</si>
  <si>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</si>
  <si>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</si>
  <si>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</si>
  <si>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</si>
  <si>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</si>
  <si>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</si>
  <si>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</si>
  <si>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</si>
  <si>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194882</t>
  </si>
  <si>
    <t>94882</t>
  </si>
  <si>
    <t>SOLU-MEDROL</t>
  </si>
  <si>
    <t>INJ SIC 1X250MG+4ML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</si>
  <si>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</si>
  <si>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</si>
  <si>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</si>
  <si>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</si>
  <si>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</si>
  <si>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</si>
  <si>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</si>
  <si>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</si>
  <si>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</si>
  <si>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</si>
  <si>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</si>
  <si>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</si>
  <si>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PRESTARIUM NEO FORTE</t>
  </si>
  <si>
    <t>POR TBL FLM 90X10MG</t>
  </si>
  <si>
    <t>849666</t>
  </si>
  <si>
    <t>119688</t>
  </si>
  <si>
    <t>POR TBL ENT 100X40MG</t>
  </si>
  <si>
    <t>849767</t>
  </si>
  <si>
    <t>162012</t>
  </si>
  <si>
    <t>PRESTARIUM NEO COMBI 10 MG/2,5 MG</t>
  </si>
  <si>
    <t>166760</t>
  </si>
  <si>
    <t>POR TBL FLM 100X50MG</t>
  </si>
  <si>
    <t>849660</t>
  </si>
  <si>
    <t>111904</t>
  </si>
  <si>
    <t>POR TBL NOB 100X20MG</t>
  </si>
  <si>
    <t>154032</t>
  </si>
  <si>
    <t>54032</t>
  </si>
  <si>
    <t>VERAPAMIL AL 240 RETARD</t>
  </si>
  <si>
    <t>POR TBL RET50X240MG</t>
  </si>
  <si>
    <t>115010</t>
  </si>
  <si>
    <t>15010</t>
  </si>
  <si>
    <t>DORMICUM 15 MG</t>
  </si>
  <si>
    <t>TBL OBD 10X15MG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</si>
  <si>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</si>
  <si>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</si>
  <si>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</si>
  <si>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</si>
  <si>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</si>
  <si>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</si>
  <si>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</si>
  <si>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</si>
  <si>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</si>
  <si>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</si>
  <si>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</si>
  <si>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119592</t>
  </si>
  <si>
    <t>19592</t>
  </si>
  <si>
    <t>TORVACARD 20</t>
  </si>
  <si>
    <t>149483</t>
  </si>
  <si>
    <t>POR TBL FLM 56X75MG</t>
  </si>
  <si>
    <t>213494</t>
  </si>
  <si>
    <t>50113006</t>
  </si>
  <si>
    <t>110996</t>
  </si>
  <si>
    <t>10996</t>
  </si>
  <si>
    <t>NUTRIFLEX PLUS</t>
  </si>
  <si>
    <t>INF SOL 5X2000ML</t>
  </si>
  <si>
    <t>841761</t>
  </si>
  <si>
    <t>PreOp 4x200ml</t>
  </si>
  <si>
    <t>501394</t>
  </si>
  <si>
    <t>152199</t>
  </si>
  <si>
    <t>NUTRIFLEX OMEGA plus 2 500 ml</t>
  </si>
  <si>
    <t>INF EML 5X2500ML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</si>
  <si>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</si>
  <si>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</si>
  <si>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</si>
  <si>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</si>
  <si>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</si>
  <si>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</si>
  <si>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</si>
  <si>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</si>
  <si>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</si>
  <si>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</si>
  <si>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</si>
  <si>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</si>
  <si>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</si>
  <si>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</si>
  <si>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</si>
  <si>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</si>
  <si>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</si>
  <si>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</si>
  <si>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</si>
  <si>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</si>
  <si>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</si>
  <si>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</si>
  <si>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33847</t>
  </si>
  <si>
    <t>NUTRIDRINK S PŘÍCHUTÍ VANILKOVOU</t>
  </si>
  <si>
    <t>50113012</t>
  </si>
  <si>
    <t>193650</t>
  </si>
  <si>
    <t>93650</t>
  </si>
  <si>
    <t>ACTILYSE 50MG</t>
  </si>
  <si>
    <t>INJ SIC 1X50MG+50ML</t>
  </si>
  <si>
    <t>50113013</t>
  </si>
  <si>
    <t>153922</t>
  </si>
  <si>
    <t>53922</t>
  </si>
  <si>
    <t>CIPHIN PRO INFUSION.200MG/100ML</t>
  </si>
  <si>
    <t>INF 1X100ML/200MG</t>
  </si>
  <si>
    <t>194453</t>
  </si>
  <si>
    <t>94453</t>
  </si>
  <si>
    <t>CIPRINOL 250</t>
  </si>
  <si>
    <t>TBL OBD 10X250MG</t>
  </si>
  <si>
    <t>183926</t>
  </si>
  <si>
    <t>AZEPO 1 G</t>
  </si>
  <si>
    <t>INJ+INF PLV SOL 10X1GM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</si>
  <si>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</si>
  <si>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</si>
  <si>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</si>
  <si>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</si>
  <si>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</si>
  <si>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</si>
  <si>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</si>
  <si>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</si>
  <si>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</si>
  <si>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</si>
  <si>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</si>
  <si>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</si>
  <si>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</si>
  <si>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</si>
  <si>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</si>
  <si>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</si>
  <si>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</si>
  <si>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</si>
  <si>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</si>
  <si>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</si>
  <si>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</si>
  <si>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</si>
  <si>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</si>
  <si>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</si>
  <si>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</si>
  <si>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</si>
  <si>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844576</t>
  </si>
  <si>
    <t>100339</t>
  </si>
  <si>
    <t>DALACIN C 300 MG</t>
  </si>
  <si>
    <t>POR CPS DUR 16X300MG</t>
  </si>
  <si>
    <t>162052</t>
  </si>
  <si>
    <t>62052</t>
  </si>
  <si>
    <t>DUOMOX 1000</t>
  </si>
  <si>
    <t>POR TBL SUS 20X1000MG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</si>
  <si>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</si>
  <si>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</si>
  <si>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</si>
  <si>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</si>
  <si>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</si>
  <si>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</si>
  <si>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</si>
  <si>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</si>
  <si>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148262</t>
  </si>
  <si>
    <t>48262</t>
  </si>
  <si>
    <t>PLV ADS 1X5GM</t>
  </si>
  <si>
    <t>119751</t>
  </si>
  <si>
    <t>19751</t>
  </si>
  <si>
    <t>POR TBLNOB14X1000MG</t>
  </si>
  <si>
    <t>175490</t>
  </si>
  <si>
    <t>75490</t>
  </si>
  <si>
    <t>KLACID 250MG</t>
  </si>
  <si>
    <t>TBL OBD 14X250MG</t>
  </si>
  <si>
    <t>846019</t>
  </si>
  <si>
    <t>107744</t>
  </si>
  <si>
    <t>MACMIROR COMPLEX</t>
  </si>
  <si>
    <t>VAG UNG 1X30GM+APL</t>
  </si>
  <si>
    <t>186264</t>
  </si>
  <si>
    <t>86264</t>
  </si>
  <si>
    <t>TOBREX</t>
  </si>
  <si>
    <t>GTT OPH 5ML 3MG/1ML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</si>
  <si>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</si>
  <si>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</si>
  <si>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</si>
  <si>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</si>
  <si>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</si>
  <si>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</si>
  <si>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</si>
  <si>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</si>
  <si>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</si>
  <si>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</si>
  <si>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</si>
  <si>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</si>
  <si>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</si>
  <si>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</si>
  <si>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</si>
  <si>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</si>
  <si>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</si>
  <si>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</si>
  <si>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</si>
  <si>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</si>
  <si>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</si>
  <si>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</si>
  <si>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</si>
  <si>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</si>
  <si>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</si>
  <si>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</si>
  <si>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</si>
  <si>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</si>
  <si>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</si>
  <si>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</si>
  <si>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</si>
  <si>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</si>
  <si>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</si>
  <si>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</si>
  <si>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</si>
  <si>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</si>
  <si>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</si>
  <si>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</si>
  <si>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</si>
  <si>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</si>
  <si>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</si>
  <si>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</si>
  <si>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</si>
  <si>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</si>
  <si>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</si>
  <si>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</si>
  <si>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</si>
  <si>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</si>
  <si>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</si>
  <si>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</si>
  <si>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</si>
  <si>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</si>
  <si>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</si>
  <si>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</si>
  <si>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</si>
  <si>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</si>
  <si>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</si>
  <si>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</si>
  <si>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</si>
  <si>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</si>
  <si>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</si>
  <si>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</si>
  <si>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</si>
  <si>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</si>
  <si>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</si>
  <si>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500355</t>
  </si>
  <si>
    <t>15879</t>
  </si>
  <si>
    <t>DZ BRAUNOL 250 ML</t>
  </si>
  <si>
    <t>920235</t>
  </si>
  <si>
    <t>15880</t>
  </si>
  <si>
    <t>DZ BRAUNOL 500 ML</t>
  </si>
  <si>
    <t>166029</t>
  </si>
  <si>
    <t>66029</t>
  </si>
  <si>
    <t>TBL OBD 10X10MG</t>
  </si>
  <si>
    <t>185526</t>
  </si>
  <si>
    <t>85526</t>
  </si>
  <si>
    <t>SUFENTA FORTE I.V.</t>
  </si>
  <si>
    <t>INJ 5X1ML/0.05MG</t>
  </si>
  <si>
    <t>24550</t>
  </si>
  <si>
    <t>ONDANSETRON KABI 2 MG/ML</t>
  </si>
  <si>
    <t>INJ SOL 5X4ML</t>
  </si>
  <si>
    <t>47249</t>
  </si>
  <si>
    <t>INF SOL 10X250ML-PE</t>
  </si>
  <si>
    <t>102537</t>
  </si>
  <si>
    <t>2537</t>
  </si>
  <si>
    <t>TBL 50X1.5MG</t>
  </si>
  <si>
    <t>109847</t>
  </si>
  <si>
    <t>9847</t>
  </si>
  <si>
    <t>TORECAN</t>
  </si>
  <si>
    <t>SUP 6X6.5MG</t>
  </si>
  <si>
    <t>114773</t>
  </si>
  <si>
    <t>1055525</t>
  </si>
  <si>
    <t>ISUPREL inj.</t>
  </si>
  <si>
    <t>5x1 ml</t>
  </si>
  <si>
    <t>118304</t>
  </si>
  <si>
    <t>18304</t>
  </si>
  <si>
    <t>INF SOL 10X500ML PE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</si>
  <si>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</si>
  <si>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</si>
  <si>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</si>
  <si>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</si>
  <si>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</si>
  <si>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</si>
  <si>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</si>
  <si>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</si>
  <si>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</si>
  <si>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</si>
  <si>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</si>
  <si>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</si>
  <si>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</si>
  <si>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</si>
  <si>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</si>
  <si>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</si>
  <si>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</si>
  <si>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</si>
  <si>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</si>
  <si>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</si>
  <si>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</si>
  <si>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</si>
  <si>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</si>
  <si>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</si>
  <si>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</si>
  <si>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192853</t>
  </si>
  <si>
    <t>POR CPS DUR 20X2MG</t>
  </si>
  <si>
    <t>194804</t>
  </si>
  <si>
    <t>94804</t>
  </si>
  <si>
    <t>MODURETIC</t>
  </si>
  <si>
    <t>843905</t>
  </si>
  <si>
    <t>103391</t>
  </si>
  <si>
    <t>MUCOSOLVAN</t>
  </si>
  <si>
    <t>POR GTT SOL+INH SOL 60ML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</si>
  <si>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</si>
  <si>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</si>
  <si>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</si>
  <si>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</si>
  <si>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</si>
  <si>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</si>
  <si>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</si>
  <si>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</si>
  <si>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</si>
  <si>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</si>
  <si>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</si>
  <si>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</si>
  <si>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</si>
  <si>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</si>
  <si>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</si>
  <si>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987465</t>
  </si>
  <si>
    <t>Menalind vlhké ošetř.ubrousky 50ks náhradní náplň</t>
  </si>
  <si>
    <t>988179</t>
  </si>
  <si>
    <t>SUPP.GLYCERINI SANOVA Glycerín.čípky Extra 3g 10ks</t>
  </si>
  <si>
    <t>100394</t>
  </si>
  <si>
    <t>394</t>
  </si>
  <si>
    <t>ATROPIN BIOTIKA 1MG</t>
  </si>
  <si>
    <t>INJ 10X1ML/1MG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</si>
  <si>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</si>
  <si>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</si>
  <si>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</si>
  <si>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</si>
  <si>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</si>
  <si>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</si>
  <si>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</si>
  <si>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</si>
  <si>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</si>
  <si>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</si>
  <si>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</si>
  <si>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</si>
  <si>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900240</t>
  </si>
  <si>
    <t>DZ TRIXO LIND 500ML</t>
  </si>
  <si>
    <t>843056</t>
  </si>
  <si>
    <t>Sanimed indiferentní gel 500ml</t>
  </si>
  <si>
    <t>112319</t>
  </si>
  <si>
    <t>12319</t>
  </si>
  <si>
    <t>TRANSMETIL 500MG INJEKCE</t>
  </si>
  <si>
    <t>INJ SIC 5X500MG+5ML</t>
  </si>
  <si>
    <t>118175</t>
  </si>
  <si>
    <t>18175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</si>
  <si>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</si>
  <si>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</si>
  <si>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</si>
  <si>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</si>
  <si>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</si>
  <si>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</si>
  <si>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</si>
  <si>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</si>
  <si>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</si>
  <si>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</si>
  <si>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</si>
  <si>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</si>
  <si>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</si>
  <si>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</si>
  <si>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</si>
  <si>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</si>
  <si>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</si>
  <si>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</si>
  <si>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</si>
  <si>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</si>
  <si>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</si>
  <si>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</si>
  <si>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</si>
  <si>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</si>
  <si>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</si>
  <si>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</si>
  <si>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</si>
  <si>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</si>
  <si>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</si>
  <si>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</si>
  <si>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</si>
  <si>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</si>
  <si>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</si>
  <si>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</si>
  <si>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</si>
  <si>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</si>
  <si>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</si>
  <si>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100512</t>
  </si>
  <si>
    <t>512</t>
  </si>
  <si>
    <t>NATRIUM CHLORATUM BIOTIKA 10%</t>
  </si>
  <si>
    <t>INJ 10X5ML 10%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</si>
  <si>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</si>
  <si>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</si>
  <si>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</si>
  <si>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</si>
  <si>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</si>
  <si>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</si>
  <si>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</si>
  <si>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</si>
  <si>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</si>
  <si>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</si>
  <si>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</si>
  <si>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</si>
  <si>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</si>
  <si>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</si>
  <si>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</si>
  <si>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</si>
  <si>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</si>
  <si>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</si>
  <si>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IR OPLACH</t>
  </si>
  <si>
    <t>799062</t>
  </si>
  <si>
    <t>MENALIND Ošetřující olej 500ml</t>
  </si>
  <si>
    <t>841577</t>
  </si>
  <si>
    <t>MENALIND Professional olej.přís. 500ml</t>
  </si>
  <si>
    <t>169755</t>
  </si>
  <si>
    <t>69755</t>
  </si>
  <si>
    <t>ARDEANUTRISOL G 40</t>
  </si>
  <si>
    <t>180988</t>
  </si>
  <si>
    <t>GENTADEX 5 MG/ML + 1 MG/ML</t>
  </si>
  <si>
    <t>OPH GTT SOL 1X5ML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</si>
  <si>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</si>
  <si>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</si>
  <si>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</si>
  <si>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</si>
  <si>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</si>
  <si>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</si>
  <si>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109305</t>
  </si>
  <si>
    <t>9305</t>
  </si>
  <si>
    <t>LOCOID 0.1%</t>
  </si>
  <si>
    <t>CRM 1X30GM 0.1%</t>
  </si>
  <si>
    <t>394106</t>
  </si>
  <si>
    <t>Isolda regenerační krém oliva a čajovník</t>
  </si>
  <si>
    <t>100ml</t>
  </si>
  <si>
    <t>169595</t>
  </si>
  <si>
    <t>69595</t>
  </si>
  <si>
    <t>ARDEAELYTOSOL L-ARGININCHL.21%</t>
  </si>
  <si>
    <t>102132</t>
  </si>
  <si>
    <t>2132</t>
  </si>
  <si>
    <t>INJ 10X10ML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</si>
  <si>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</si>
  <si>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</si>
  <si>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</si>
  <si>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</si>
  <si>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</si>
  <si>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</si>
  <si>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</si>
  <si>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</si>
  <si>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</si>
  <si>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</si>
  <si>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</si>
  <si>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</si>
  <si>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</si>
  <si>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</si>
  <si>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</si>
  <si>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</si>
  <si>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</si>
  <si>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844242</t>
  </si>
  <si>
    <t>105937</t>
  </si>
  <si>
    <t>TETRASPAN 6%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</si>
  <si>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</si>
  <si>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</si>
  <si>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</si>
  <si>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</si>
  <si>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</si>
  <si>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</si>
  <si>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</si>
  <si>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</si>
  <si>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</si>
  <si>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</si>
  <si>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</si>
  <si>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</si>
  <si>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</si>
  <si>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</si>
  <si>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</si>
  <si>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</si>
  <si>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</si>
  <si>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</si>
  <si>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</si>
  <si>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</si>
  <si>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192414</t>
  </si>
  <si>
    <t>92414</t>
  </si>
  <si>
    <t>SEPTONEX</t>
  </si>
  <si>
    <t>SPR 1X45ML</t>
  </si>
  <si>
    <t>395211</t>
  </si>
  <si>
    <t>Aqua Touch Jelly 25x11ml</t>
  </si>
  <si>
    <t>850680</t>
  </si>
  <si>
    <t>120407</t>
  </si>
  <si>
    <t>THIOPENTAL VUAB INJ. PLV. SOL. 1,0 G</t>
  </si>
  <si>
    <t>INJ PLV SOL 1X1GM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</si>
  <si>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</si>
  <si>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</si>
  <si>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</si>
  <si>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</si>
  <si>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</si>
  <si>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</si>
  <si>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</si>
  <si>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</si>
  <si>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</si>
  <si>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</si>
  <si>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</si>
  <si>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</si>
  <si>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</si>
  <si>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</si>
  <si>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</si>
  <si>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</si>
  <si>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</si>
  <si>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</si>
  <si>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</si>
  <si>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</si>
  <si>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</si>
  <si>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</si>
  <si>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187721</t>
  </si>
  <si>
    <t>87721</t>
  </si>
  <si>
    <t>RAPIFEN</t>
  </si>
  <si>
    <t>INJ 5X2ML</t>
  </si>
  <si>
    <t>847482</t>
  </si>
  <si>
    <t>Sofnolime - absorpční vápno</t>
  </si>
  <si>
    <t>112895</t>
  </si>
  <si>
    <t>12895</t>
  </si>
  <si>
    <t>POR GRA SOL30SÁČKŮ</t>
  </si>
  <si>
    <t>184256</t>
  </si>
  <si>
    <t>84256</t>
  </si>
  <si>
    <t>ACYLPYRIN</t>
  </si>
  <si>
    <t>TBL 10X500MG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</si>
  <si>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</si>
  <si>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</si>
  <si>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</si>
  <si>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</si>
  <si>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</si>
  <si>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</si>
  <si>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</si>
  <si>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</si>
  <si>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</si>
  <si>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</si>
  <si>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</si>
  <si>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</si>
  <si>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</si>
  <si>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</si>
  <si>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</si>
  <si>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</si>
  <si>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</si>
  <si>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</si>
  <si>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394153</t>
  </si>
  <si>
    <t>Calcium pantotenicum mast 30g Generica</t>
  </si>
  <si>
    <t>186762</t>
  </si>
  <si>
    <t>86762</t>
  </si>
  <si>
    <t>DOBUJECT</t>
  </si>
  <si>
    <t>INF 5X5ML/250MG</t>
  </si>
  <si>
    <t>198054</t>
  </si>
  <si>
    <t>POR TBL FLM 20X10MG</t>
  </si>
  <si>
    <t>193874</t>
  </si>
  <si>
    <t>TOLUCOMBI 40 MG/12,5 MG</t>
  </si>
  <si>
    <t>989970</t>
  </si>
  <si>
    <t>168651</t>
  </si>
  <si>
    <t>INF CNC SOL 25X2ML</t>
  </si>
  <si>
    <t>203092</t>
  </si>
  <si>
    <t>LIDOCAIN EGIS 10 %</t>
  </si>
  <si>
    <t>DRM SPR SOL 1X38GM</t>
  </si>
  <si>
    <t>179078</t>
  </si>
  <si>
    <t>ASICORD 1MG/ML KONCENTRÁT PRO INFUZNÍ ROZTOK</t>
  </si>
  <si>
    <t>INF CNC SOL 10X10ML/10MG</t>
  </si>
  <si>
    <t>201384</t>
  </si>
  <si>
    <t>ALDACTONE-AMPULE</t>
  </si>
  <si>
    <t>INJ 10X10ML/200MG</t>
  </si>
  <si>
    <t>189664</t>
  </si>
  <si>
    <t>TELMISARTAN/HYDROCHLOROTHIAZID SANDOZ 80 MG/12,5 M</t>
  </si>
  <si>
    <t>POR TBL FLM 100</t>
  </si>
  <si>
    <t>109709</t>
  </si>
  <si>
    <t>9709</t>
  </si>
  <si>
    <t>INJ SIC 1X40MG+1ML</t>
  </si>
  <si>
    <t>142547</t>
  </si>
  <si>
    <t>42547</t>
  </si>
  <si>
    <t>POR SIR 1X500ML</t>
  </si>
  <si>
    <t>147144</t>
  </si>
  <si>
    <t>47144</t>
  </si>
  <si>
    <t>LETROX 100</t>
  </si>
  <si>
    <t>TBL 100X100RG</t>
  </si>
  <si>
    <t>153639</t>
  </si>
  <si>
    <t>53639</t>
  </si>
  <si>
    <t>FLONIDAN</t>
  </si>
  <si>
    <t>192587</t>
  </si>
  <si>
    <t>92587</t>
  </si>
  <si>
    <t>DEPAKINE CHRONO 500MG(PULENE)</t>
  </si>
  <si>
    <t>TBL RET 30X500MG</t>
  </si>
  <si>
    <t>185325</t>
  </si>
  <si>
    <t>85325</t>
  </si>
  <si>
    <t>INJ SOL 5X3ML/15MG</t>
  </si>
  <si>
    <t>110820</t>
  </si>
  <si>
    <t>10820</t>
  </si>
  <si>
    <t>ZOFRAN</t>
  </si>
  <si>
    <t>INJ SOL 5X4ML/8MG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</si>
  <si>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</si>
  <si>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</si>
  <si>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</si>
  <si>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</si>
  <si>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</si>
  <si>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</si>
  <si>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</si>
  <si>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</si>
  <si>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</si>
  <si>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</si>
  <si>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</si>
  <si>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</si>
  <si>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</si>
  <si>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</si>
  <si>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184245</t>
  </si>
  <si>
    <t>LETROX 75</t>
  </si>
  <si>
    <t>POR TBL NOB 100X75MCG II</t>
  </si>
  <si>
    <t>133381</t>
  </si>
  <si>
    <t>33381</t>
  </si>
  <si>
    <t>INTESTAMIN</t>
  </si>
  <si>
    <t>POR SOL 1X500ML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</si>
  <si>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</si>
  <si>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</si>
  <si>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</si>
  <si>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</si>
  <si>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</si>
  <si>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</si>
  <si>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</si>
  <si>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</si>
  <si>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</si>
  <si>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</si>
  <si>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103414</t>
  </si>
  <si>
    <t>3414</t>
  </si>
  <si>
    <t>NUTRIFLEX PERI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</si>
  <si>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</si>
  <si>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</si>
  <si>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</si>
  <si>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</si>
  <si>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</si>
  <si>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</si>
  <si>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</si>
  <si>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</si>
  <si>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</si>
  <si>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152196</t>
  </si>
  <si>
    <t>396914</t>
  </si>
  <si>
    <t>52301</t>
  </si>
  <si>
    <t>AMINOPLASMAL HEPA-10%</t>
  </si>
  <si>
    <t>INF 10X500ML</t>
  </si>
  <si>
    <t>133474</t>
  </si>
  <si>
    <t>33474</t>
  </si>
  <si>
    <t>NUTRIDRINK JUICE STYLE S PŘÍCHUTÍ JABLEČNOU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</si>
  <si>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</si>
  <si>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</si>
  <si>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</si>
  <si>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</si>
  <si>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</si>
  <si>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</si>
  <si>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</si>
  <si>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</si>
  <si>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</si>
  <si>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</si>
  <si>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</si>
  <si>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</si>
  <si>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</si>
  <si>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</si>
  <si>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395579</t>
  </si>
  <si>
    <t>33752</t>
  </si>
  <si>
    <t>NUTRIDRINK CREME S PŘÍCHUTÍ LES.OVOCE</t>
  </si>
  <si>
    <t>4x125ml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</si>
  <si>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</si>
  <si>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</si>
  <si>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</si>
  <si>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</si>
  <si>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</si>
  <si>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</si>
  <si>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</si>
  <si>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</si>
  <si>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</si>
  <si>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</si>
  <si>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</si>
  <si>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103377</t>
  </si>
  <si>
    <t>3377</t>
  </si>
  <si>
    <t>153853</t>
  </si>
  <si>
    <t>53853</t>
  </si>
  <si>
    <t>KLACID 500</t>
  </si>
  <si>
    <t>TBL OBD 14X500MG</t>
  </si>
  <si>
    <t>183417</t>
  </si>
  <si>
    <t>83417</t>
  </si>
  <si>
    <t>MERONEM</t>
  </si>
  <si>
    <t>183487</t>
  </si>
  <si>
    <t>83487</t>
  </si>
  <si>
    <t>MERONEM 500MG I.V.</t>
  </si>
  <si>
    <t>INJ SIC 10X500MG</t>
  </si>
  <si>
    <t>849567</t>
  </si>
  <si>
    <t>125249</t>
  </si>
  <si>
    <t>147977</t>
  </si>
  <si>
    <t>MEROPENEM HOSPIRA 1 G</t>
  </si>
  <si>
    <t>145634</t>
  </si>
  <si>
    <t>MEROPENEM RANBAXY 1 G</t>
  </si>
  <si>
    <t>147976</t>
  </si>
  <si>
    <t>MEROPENEM HOSPIRA 500 MG</t>
  </si>
  <si>
    <t>INJ+INF PLV SOL 10X500MG</t>
  </si>
  <si>
    <t>120605</t>
  </si>
  <si>
    <t>20605</t>
  </si>
  <si>
    <t>COLOMYCIN INJEKCE 1000000 IU</t>
  </si>
  <si>
    <t>INJ PLV SOL 10X1MU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</si>
  <si>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</si>
  <si>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</si>
  <si>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</si>
  <si>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</si>
  <si>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</si>
  <si>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</si>
  <si>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</si>
  <si>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</si>
  <si>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</si>
  <si>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</si>
  <si>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</si>
  <si>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94176</t>
  </si>
  <si>
    <t>CEFOTAXIME LEK 1 G PRÁŠEK PRO INJEKČNÍ ROZTOK</t>
  </si>
  <si>
    <t>202911</t>
  </si>
  <si>
    <t>DILIZOLEN 2 MG/ML</t>
  </si>
  <si>
    <t>INF SOL 10X300ML/600MG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</si>
  <si>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</si>
  <si>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</si>
  <si>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</si>
  <si>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</si>
  <si>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</si>
  <si>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</si>
  <si>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</si>
  <si>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</si>
  <si>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</si>
  <si>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</si>
  <si>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</si>
  <si>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115892</t>
  </si>
  <si>
    <t>15892</t>
  </si>
  <si>
    <t>LAMISIL</t>
  </si>
  <si>
    <t>DRM CRM 1X15GM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</si>
  <si>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</si>
  <si>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</si>
  <si>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</si>
  <si>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</si>
  <si>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</si>
  <si>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</si>
  <si>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</si>
  <si>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</si>
  <si>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</si>
  <si>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</si>
  <si>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</si>
  <si>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</si>
  <si>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</si>
  <si>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</si>
  <si>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</si>
  <si>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</si>
  <si>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INF SOL 1X100ML</t>
  </si>
  <si>
    <t>0192353</t>
  </si>
  <si>
    <t>FLEXBUMIN 200 G/L</t>
  </si>
  <si>
    <t>6480</t>
  </si>
  <si>
    <t>Ocplex 20ml 500 I.U. Phoenix</t>
  </si>
  <si>
    <t>0192558</t>
  </si>
  <si>
    <t>ANTITHROMBIN III NF BAXTER</t>
  </si>
  <si>
    <t>INF PSO LQF 1+1X10ML</t>
  </si>
  <si>
    <t>102486</t>
  </si>
  <si>
    <t>2486</t>
  </si>
  <si>
    <t>KALIUM CHLORATUM LECIVA 7.5%</t>
  </si>
  <si>
    <t>INJ 5X10ML 7.5%</t>
  </si>
  <si>
    <t>905098</t>
  </si>
  <si>
    <t>23989</t>
  </si>
  <si>
    <t>DZ OCTENISEPT 1 l</t>
  </si>
  <si>
    <t>162317</t>
  </si>
  <si>
    <t>62317</t>
  </si>
  <si>
    <t>BETADINE - zelená</t>
  </si>
  <si>
    <t>LIQ 1X1000ML</t>
  </si>
  <si>
    <t>900814</t>
  </si>
  <si>
    <t>KL SOL.FORMAL.K FIXACI TKANI,1000G</t>
  </si>
  <si>
    <t>100407</t>
  </si>
  <si>
    <t>407</t>
  </si>
  <si>
    <t>CALCIUM BIOTIKA</t>
  </si>
  <si>
    <t>INJ 10X10ML/1GM</t>
  </si>
  <si>
    <t>900321</t>
  </si>
  <si>
    <t>KL PRIPRAVEK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</si>
  <si>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</si>
  <si>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</si>
  <si>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</si>
  <si>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</si>
  <si>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</si>
  <si>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</si>
  <si>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</si>
  <si>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</si>
  <si>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ACIDUM ASCORBICUM</t>
  </si>
  <si>
    <t>INJ 50X5ML</t>
  </si>
  <si>
    <t>198880</t>
  </si>
  <si>
    <t>98880</t>
  </si>
  <si>
    <t>921209</t>
  </si>
  <si>
    <t>KL BALS.VISNEVSKI 50G</t>
  </si>
  <si>
    <t>930043</t>
  </si>
  <si>
    <t>DZ TRIXO LIND 100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</si>
  <si>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</si>
  <si>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</si>
  <si>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</si>
  <si>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</si>
  <si>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</si>
  <si>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</si>
  <si>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</si>
  <si>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850153</t>
  </si>
  <si>
    <t>153350</t>
  </si>
  <si>
    <t>Tisseel Lyo 4 ml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</si>
  <si>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</si>
  <si>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</si>
  <si>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</si>
  <si>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</si>
  <si>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</si>
  <si>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</si>
  <si>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</si>
  <si>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</si>
  <si>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</si>
  <si>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</si>
  <si>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107678</t>
  </si>
  <si>
    <t>INF CNC SOL 20X20ML</t>
  </si>
  <si>
    <t>83538</t>
  </si>
  <si>
    <t>NITRO POHL</t>
  </si>
  <si>
    <t>INF SOL 1X50ML/50MG</t>
  </si>
  <si>
    <t>989656</t>
  </si>
  <si>
    <t>Calcium pantothenicum mast Generica 100g</t>
  </si>
  <si>
    <t>990125</t>
  </si>
  <si>
    <t>Lubrikační gel Nature 100ml</t>
  </si>
  <si>
    <t>109711</t>
  </si>
  <si>
    <t>9711</t>
  </si>
  <si>
    <t>INJ SIC 1X500MG+8ML</t>
  </si>
  <si>
    <t>121088</t>
  </si>
  <si>
    <t>21088</t>
  </si>
  <si>
    <t>SUFENTANIL TORREX 50 MCG/ML</t>
  </si>
  <si>
    <t>INJ SOL 5X5ML/250RG</t>
  </si>
  <si>
    <t>54</t>
  </si>
  <si>
    <t>5498</t>
  </si>
  <si>
    <t>500979</t>
  </si>
  <si>
    <t>KL MS HYDROG.PEROX. 3% 500g</t>
  </si>
  <si>
    <t>56</t>
  </si>
  <si>
    <t>5693</t>
  </si>
  <si>
    <t>900503</t>
  </si>
  <si>
    <t>KL AQUA PURIF. 1000G</t>
  </si>
  <si>
    <t>930224</t>
  </si>
  <si>
    <t>KL BENZINUM 900ml/ 600g</t>
  </si>
  <si>
    <t>UN 3295</t>
  </si>
  <si>
    <t>920294</t>
  </si>
  <si>
    <t>KL SOL.FORMALDEHYDI 3% 1 KG</t>
  </si>
  <si>
    <t>59</t>
  </si>
  <si>
    <t>5931</t>
  </si>
  <si>
    <t>850190</t>
  </si>
  <si>
    <t>129831</t>
  </si>
  <si>
    <t>APO-QUETIAPIN 200 MG</t>
  </si>
  <si>
    <t>POR TBL FLM 30X200MG</t>
  </si>
  <si>
    <t>129359</t>
  </si>
  <si>
    <t>QUETIAPIN ACTAVIS 200 MG</t>
  </si>
  <si>
    <t>POR TBL FLM 60X200MG</t>
  </si>
  <si>
    <t>198757</t>
  </si>
  <si>
    <t>MIDAZOLAM B. BRAUN 1 MG/ML</t>
  </si>
  <si>
    <t>INJ+RCT SOL 10X50ML</t>
  </si>
  <si>
    <t>186200</t>
  </si>
  <si>
    <t>ISOPTIN 40 MG</t>
  </si>
  <si>
    <t>POR TBL FLM 50X40MG</t>
  </si>
  <si>
    <t>100516</t>
  </si>
  <si>
    <t>516</t>
  </si>
  <si>
    <t>NATRIUM CHLORATUM BIOTIKA ISOT.</t>
  </si>
  <si>
    <t>100843</t>
  </si>
  <si>
    <t>843</t>
  </si>
  <si>
    <t>DERMAZULEN</t>
  </si>
  <si>
    <t>100876</t>
  </si>
  <si>
    <t>876</t>
  </si>
  <si>
    <t>100889</t>
  </si>
  <si>
    <t>889</t>
  </si>
  <si>
    <t>PITYOL</t>
  </si>
  <si>
    <t>101328</t>
  </si>
  <si>
    <t>1328</t>
  </si>
  <si>
    <t>DOPEGYT</t>
  </si>
  <si>
    <t>102538</t>
  </si>
  <si>
    <t>2538</t>
  </si>
  <si>
    <t>INJ 5X1ML/5MG</t>
  </si>
  <si>
    <t>104343</t>
  </si>
  <si>
    <t>4343</t>
  </si>
  <si>
    <t>PARALEN</t>
  </si>
  <si>
    <t>SUP 5X500MG</t>
  </si>
  <si>
    <t>111696</t>
  </si>
  <si>
    <t>11696</t>
  </si>
  <si>
    <t>PLASMALYTE ROZTOK S GLUKOZOU 5%</t>
  </si>
  <si>
    <t>114075</t>
  </si>
  <si>
    <t>14075</t>
  </si>
  <si>
    <t>POR TBL FLM 60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</si>
  <si>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</si>
  <si>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</si>
  <si>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</si>
  <si>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</si>
  <si>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</si>
  <si>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</si>
  <si>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</si>
  <si>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132225</t>
  </si>
  <si>
    <t>32225</t>
  </si>
  <si>
    <t>TBL RET 28X25MG</t>
  </si>
  <si>
    <t>145273</t>
  </si>
  <si>
    <t>45273</t>
  </si>
  <si>
    <t>ENAP 5MG</t>
  </si>
  <si>
    <t>147845</t>
  </si>
  <si>
    <t>47845</t>
  </si>
  <si>
    <t>IBUSTRIN</t>
  </si>
  <si>
    <t>POR TBLNOB30X200MG</t>
  </si>
  <si>
    <t>158827</t>
  </si>
  <si>
    <t>58827</t>
  </si>
  <si>
    <t>FORTRANS</t>
  </si>
  <si>
    <t>PLV 1X4(SACKY)</t>
  </si>
  <si>
    <t>162320</t>
  </si>
  <si>
    <t>62320</t>
  </si>
  <si>
    <t>BETADINE</t>
  </si>
  <si>
    <t>164934</t>
  </si>
  <si>
    <t>64934</t>
  </si>
  <si>
    <t>CLARINASE REPETABS</t>
  </si>
  <si>
    <t>TBL RET 7</t>
  </si>
  <si>
    <t>180058</t>
  </si>
  <si>
    <t>80058</t>
  </si>
  <si>
    <t>SECTRAL 400</t>
  </si>
  <si>
    <t>TBL OBD 30X400MG</t>
  </si>
  <si>
    <t>184292</t>
  </si>
  <si>
    <t>CONCOR COMBI 10 MG/5 MG</t>
  </si>
  <si>
    <t>187076</t>
  </si>
  <si>
    <t>87076</t>
  </si>
  <si>
    <t>CPS 20X300MG</t>
  </si>
  <si>
    <t>192729</t>
  </si>
  <si>
    <t>92729</t>
  </si>
  <si>
    <t>INJ 5X5ML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</si>
  <si>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</si>
  <si>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</si>
  <si>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</si>
  <si>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</si>
  <si>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</si>
  <si>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</si>
  <si>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</si>
  <si>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</si>
  <si>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</si>
  <si>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</si>
  <si>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</si>
  <si>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</si>
  <si>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849712</t>
  </si>
  <si>
    <t>125053</t>
  </si>
  <si>
    <t>POR TBL NOB 100X10MG</t>
  </si>
  <si>
    <t>100513</t>
  </si>
  <si>
    <t>513</t>
  </si>
  <si>
    <t>102818</t>
  </si>
  <si>
    <t>2818</t>
  </si>
  <si>
    <t>ENDIARON</t>
  </si>
  <si>
    <t>TBL OBD 20X250MG</t>
  </si>
  <si>
    <t>104380</t>
  </si>
  <si>
    <t>4380</t>
  </si>
  <si>
    <t>TENSAMIN</t>
  </si>
  <si>
    <t>111242</t>
  </si>
  <si>
    <t>11242</t>
  </si>
  <si>
    <t>GERATAM 1200</t>
  </si>
  <si>
    <t>TBL OBD 60X1200MG</t>
  </si>
  <si>
    <t>125362</t>
  </si>
  <si>
    <t>25362</t>
  </si>
  <si>
    <t>HELICID 10 ZENTIVA</t>
  </si>
  <si>
    <t>POR CPS ETD 28X10MG</t>
  </si>
  <si>
    <t>158287</t>
  </si>
  <si>
    <t>58287</t>
  </si>
  <si>
    <t>ADDAMEL N</t>
  </si>
  <si>
    <t>INF CNC 20X10ML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</si>
  <si>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</si>
  <si>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</si>
  <si>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</si>
  <si>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</si>
  <si>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</si>
  <si>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</si>
  <si>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</si>
  <si>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</si>
  <si>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</si>
  <si>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</si>
  <si>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</si>
  <si>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</si>
  <si>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</si>
  <si>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</si>
  <si>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</si>
  <si>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196610</t>
  </si>
  <si>
    <t>96610</t>
  </si>
  <si>
    <t>APAURIN</t>
  </si>
  <si>
    <t>INJ 10X2ML/10MG</t>
  </si>
  <si>
    <t>848802</t>
  </si>
  <si>
    <t>163138</t>
  </si>
  <si>
    <t>FLAVOBION</t>
  </si>
  <si>
    <t>POR TBL FLM 50X70MG</t>
  </si>
  <si>
    <t>165633</t>
  </si>
  <si>
    <t>165751</t>
  </si>
  <si>
    <t>GELASPAN 4% EBI20x500 ml</t>
  </si>
  <si>
    <t>INF SOL20X500ML VAK</t>
  </si>
  <si>
    <t>47706</t>
  </si>
  <si>
    <t>GLUKÓZA 20 BRAUN</t>
  </si>
  <si>
    <t>142595</t>
  </si>
  <si>
    <t>42595</t>
  </si>
  <si>
    <t>VITALIPID N ADULT</t>
  </si>
  <si>
    <t>INF CNC SOL 10X10ML</t>
  </si>
  <si>
    <t>190763</t>
  </si>
  <si>
    <t>90763</t>
  </si>
  <si>
    <t>EBRANTIL I.V.25</t>
  </si>
  <si>
    <t>INJ 5X5ML/25MG</t>
  </si>
  <si>
    <t>500280</t>
  </si>
  <si>
    <t>159836</t>
  </si>
  <si>
    <t>Propanorm 35mg/10ml inj.10 x 10 ml/35mg</t>
  </si>
  <si>
    <t>921458</t>
  </si>
  <si>
    <t>KL ETHER 200G</t>
  </si>
  <si>
    <t>101127</t>
  </si>
  <si>
    <t>1127</t>
  </si>
  <si>
    <t>INJ 10X2ML/20MG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</si>
  <si>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</si>
  <si>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</si>
  <si>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</si>
  <si>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</si>
  <si>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</si>
  <si>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</si>
  <si>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</si>
  <si>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157351</t>
  </si>
  <si>
    <t>57351</t>
  </si>
  <si>
    <t>OXANTIL</t>
  </si>
  <si>
    <t>175289</t>
  </si>
  <si>
    <t>75289</t>
  </si>
  <si>
    <t>DOLGIT</t>
  </si>
  <si>
    <t>CRM 1X100GM/5GM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</si>
  <si>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</si>
  <si>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</si>
  <si>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</si>
  <si>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</si>
  <si>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</si>
  <si>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</si>
  <si>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</si>
  <si>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</si>
  <si>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</si>
  <si>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848856</t>
  </si>
  <si>
    <t>155873</t>
  </si>
  <si>
    <t>TRENTAL 400</t>
  </si>
  <si>
    <t>POR TBL RET 100X400MG</t>
  </si>
  <si>
    <t>100113</t>
  </si>
  <si>
    <t>113</t>
  </si>
  <si>
    <t>DILURAN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</si>
  <si>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</si>
  <si>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</si>
  <si>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</si>
  <si>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</si>
  <si>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</si>
  <si>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</si>
  <si>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</si>
  <si>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</si>
  <si>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142630</t>
  </si>
  <si>
    <t>42630</t>
  </si>
  <si>
    <t>PAMBA</t>
  </si>
  <si>
    <t>INJ SOL 5X5ML/50MG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</si>
  <si>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</si>
  <si>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</si>
  <si>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</si>
  <si>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</si>
  <si>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</si>
  <si>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</si>
  <si>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</si>
  <si>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</si>
  <si>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</si>
  <si>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</si>
  <si>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199466</t>
  </si>
  <si>
    <t>BURONIL 25 MG</t>
  </si>
  <si>
    <t>POR TBL OBD 50X25MG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</si>
  <si>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</si>
  <si>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</si>
  <si>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</si>
  <si>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</si>
  <si>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</si>
  <si>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</si>
  <si>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</si>
  <si>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849045</t>
  </si>
  <si>
    <t>155938</t>
  </si>
  <si>
    <t>HERPESIN 200</t>
  </si>
  <si>
    <t>POR TBL NOB 25X200MG</t>
  </si>
  <si>
    <t>501065</t>
  </si>
  <si>
    <t>KL SIGNATURY</t>
  </si>
  <si>
    <t>102547</t>
  </si>
  <si>
    <t>2547</t>
  </si>
  <si>
    <t>MAXITROL</t>
  </si>
  <si>
    <t>UNG OPH 1X3.5GM</t>
  </si>
  <si>
    <t>187167</t>
  </si>
  <si>
    <t>87167</t>
  </si>
  <si>
    <t>AMITRIPTYLIN SLOVAKOFARMA</t>
  </si>
  <si>
    <t>TBL OBD 50X28.3MG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</si>
  <si>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</si>
  <si>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</si>
  <si>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</si>
  <si>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</si>
  <si>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</si>
  <si>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</si>
  <si>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</si>
  <si>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841314</t>
  </si>
  <si>
    <t>MENALIND Ochranná pěna 100ml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</si>
  <si>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</si>
  <si>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</si>
  <si>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</si>
  <si>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</si>
  <si>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</si>
  <si>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</si>
  <si>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</si>
  <si>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</si>
  <si>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</si>
  <si>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</si>
  <si>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</si>
  <si>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</si>
  <si>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</si>
  <si>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</si>
  <si>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621272</t>
  </si>
  <si>
    <t>DZ STERILIUM CLASSIC PURE 100ML</t>
  </si>
  <si>
    <t>UN 1987</t>
  </si>
  <si>
    <t>900873</t>
  </si>
  <si>
    <t>KL VASELINUM ALBUM, 100G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</si>
  <si>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</si>
  <si>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</si>
  <si>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</si>
  <si>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</si>
  <si>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</si>
  <si>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</si>
  <si>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</si>
  <si>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</si>
  <si>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920358</t>
  </si>
  <si>
    <t>KL SOL.BORGLYCEROLI 3% 200 G</t>
  </si>
  <si>
    <t>119188</t>
  </si>
  <si>
    <t>19188</t>
  </si>
  <si>
    <t>SUBCUVIA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</si>
  <si>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</si>
  <si>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</si>
  <si>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</si>
  <si>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</si>
  <si>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</si>
  <si>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</si>
  <si>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</si>
  <si>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</si>
  <si>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</si>
  <si>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</si>
  <si>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</si>
  <si>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</si>
  <si>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</si>
  <si>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</si>
  <si>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</si>
  <si>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</si>
  <si>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</si>
  <si>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</si>
  <si>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</si>
  <si>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</si>
  <si>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</si>
  <si>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</si>
  <si>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</si>
  <si>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</si>
  <si>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</si>
  <si>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</si>
  <si>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</si>
  <si>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</si>
  <si>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</si>
  <si>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</si>
  <si>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190484</t>
  </si>
  <si>
    <t>NEPRESOL 25 MG</t>
  </si>
  <si>
    <t>INJ SIC 5X25MG+SOLV</t>
  </si>
  <si>
    <t>840238</t>
  </si>
  <si>
    <t>Carbofit prášek 25g Čárkll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</si>
  <si>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</si>
  <si>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</si>
  <si>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</si>
  <si>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</si>
  <si>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</si>
  <si>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</si>
  <si>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</si>
  <si>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</si>
  <si>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</si>
  <si>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</si>
  <si>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</si>
  <si>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</si>
  <si>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</si>
  <si>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</si>
  <si>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</si>
  <si>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</si>
  <si>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</si>
  <si>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</si>
  <si>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</si>
  <si>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921536</t>
  </si>
  <si>
    <t>KL RICINI OL. 500 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</si>
  <si>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</si>
  <si>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</si>
  <si>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</si>
  <si>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</si>
  <si>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</si>
  <si>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</si>
  <si>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</si>
  <si>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</si>
  <si>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500570</t>
  </si>
  <si>
    <t>ZARZIO 48 MU/0,5 ML</t>
  </si>
  <si>
    <t>INJ+INF SOL 5X0.5ML</t>
  </si>
  <si>
    <t>500553</t>
  </si>
  <si>
    <t>Lapis tyčinka na bradavice</t>
  </si>
  <si>
    <t>842703</t>
  </si>
  <si>
    <t>Hypromeloza -P 10ml</t>
  </si>
  <si>
    <t>397238</t>
  </si>
  <si>
    <t>KL ETHANOLUM BENZ.DENAT. 500ml /400g/</t>
  </si>
  <si>
    <t>UN 1170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</si>
  <si>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</si>
  <si>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</si>
  <si>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</si>
  <si>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</si>
  <si>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</si>
  <si>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</si>
  <si>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</si>
  <si>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</si>
  <si>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</si>
  <si>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137275</t>
  </si>
  <si>
    <t>CALCIUM RESONIUM</t>
  </si>
  <si>
    <t>POR+RCT PLV SUS 300GM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</si>
  <si>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</si>
  <si>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</si>
  <si>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</si>
  <si>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</si>
  <si>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</si>
  <si>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</si>
  <si>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</si>
  <si>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</si>
  <si>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</si>
  <si>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</si>
  <si>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</si>
  <si>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</si>
  <si>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</si>
  <si>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</si>
  <si>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</si>
  <si>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</si>
  <si>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</si>
  <si>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</si>
  <si>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</si>
  <si>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990413</t>
  </si>
  <si>
    <t>Catapresan inj.50x1ml/0.15mg</t>
  </si>
  <si>
    <t>989042</t>
  </si>
  <si>
    <t>HBF Rybilka NEO 50ml</t>
  </si>
  <si>
    <t>110252</t>
  </si>
  <si>
    <t>10252</t>
  </si>
  <si>
    <t>CAVINTON FORTE</t>
  </si>
  <si>
    <t>116932</t>
  </si>
  <si>
    <t>16932</t>
  </si>
  <si>
    <t>MOXOSTAD 0.4 MG</t>
  </si>
  <si>
    <t>POR TBL FLM30X0.4MG</t>
  </si>
  <si>
    <t>154316</t>
  </si>
  <si>
    <t>54316</t>
  </si>
  <si>
    <t>FRAXIPARIN MULTI</t>
  </si>
  <si>
    <t>INJ 10X5ML/47.5KU</t>
  </si>
  <si>
    <t>844738</t>
  </si>
  <si>
    <t>101227</t>
  </si>
  <si>
    <t>128216</t>
  </si>
  <si>
    <t>28216</t>
  </si>
  <si>
    <t>LYRICA 75 MG</t>
  </si>
  <si>
    <t>POR CPSDUR14X75MG</t>
  </si>
  <si>
    <t>183099</t>
  </si>
  <si>
    <t>83099</t>
  </si>
  <si>
    <t>XANAX SR</t>
  </si>
  <si>
    <t>TBL RET 30X0.5MG</t>
  </si>
  <si>
    <t>846980</t>
  </si>
  <si>
    <t>124129</t>
  </si>
  <si>
    <t>PRESTANCE 10 MG/10 MG</t>
  </si>
  <si>
    <t>848925</t>
  </si>
  <si>
    <t>148068</t>
  </si>
  <si>
    <t>ROSUCARD 10 MG POTAHOVANÉ TABLETY</t>
  </si>
  <si>
    <t>140777</t>
  </si>
  <si>
    <t>40777</t>
  </si>
  <si>
    <t>NEURONTIN 600 MG</t>
  </si>
  <si>
    <t>POR TBL FLM50X600MG</t>
  </si>
  <si>
    <t>147133</t>
  </si>
  <si>
    <t>47133</t>
  </si>
  <si>
    <t>LETROX 150</t>
  </si>
  <si>
    <t>TBL 100X150RG</t>
  </si>
  <si>
    <t>147454</t>
  </si>
  <si>
    <t>EUTHYROX 88 MIKROGRAMŮ</t>
  </si>
  <si>
    <t>POR TBL NOB 100X88RG II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</si>
  <si>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</si>
  <si>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</si>
  <si>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</si>
  <si>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</si>
  <si>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</si>
  <si>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</si>
  <si>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</si>
  <si>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</si>
  <si>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</si>
  <si>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</si>
  <si>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</si>
  <si>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</si>
  <si>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</si>
  <si>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</si>
  <si>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</si>
  <si>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</si>
  <si>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</si>
  <si>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187425</t>
  </si>
  <si>
    <t>LETROX 50</t>
  </si>
  <si>
    <t>POR TBL NOB 100X50RG II</t>
  </si>
  <si>
    <t>169714</t>
  </si>
  <si>
    <t>LETROX 125</t>
  </si>
  <si>
    <t>POR TBL NOB 100X125MCG</t>
  </si>
  <si>
    <t>213477</t>
  </si>
  <si>
    <t>INJ SOL 10X5ML</t>
  </si>
  <si>
    <t>33084</t>
  </si>
  <si>
    <t>RECONVAN</t>
  </si>
  <si>
    <t>846327</t>
  </si>
  <si>
    <t>33404</t>
  </si>
  <si>
    <t>Calogen Neutral por.eml. 1x200ml</t>
  </si>
  <si>
    <t>33936</t>
  </si>
  <si>
    <t>NUTRIDRINK S PŘÍCHUTÍ BANÁNOVOU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</si>
  <si>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</si>
  <si>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</si>
  <si>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</si>
  <si>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</si>
  <si>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</si>
  <si>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</si>
  <si>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</si>
  <si>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</si>
  <si>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</si>
  <si>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</si>
  <si>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</si>
  <si>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149415</t>
  </si>
  <si>
    <t>49415</t>
  </si>
  <si>
    <t>AMINOPLASMAL B.BRAUN 10%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</si>
  <si>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</si>
  <si>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</si>
  <si>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</si>
  <si>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</si>
  <si>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</si>
  <si>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</si>
  <si>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</si>
  <si>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</si>
  <si>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</si>
  <si>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</si>
  <si>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</si>
  <si>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</si>
  <si>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</si>
  <si>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</si>
  <si>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</si>
  <si>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</si>
  <si>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397303</t>
  </si>
  <si>
    <t>152193</t>
  </si>
  <si>
    <t>INF EML 5X625ML</t>
  </si>
  <si>
    <t>990223</t>
  </si>
  <si>
    <t>NEPRO HP 500ml vanilková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</si>
  <si>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</si>
  <si>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</si>
  <si>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</si>
  <si>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</si>
  <si>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</si>
  <si>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</si>
  <si>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</si>
  <si>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</si>
  <si>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</si>
  <si>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</si>
  <si>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</si>
  <si>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</si>
  <si>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</si>
  <si>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</si>
  <si>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</si>
  <si>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</si>
  <si>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</si>
  <si>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</si>
  <si>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</si>
  <si>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</si>
  <si>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</si>
  <si>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33848</t>
  </si>
  <si>
    <t>NUTRIDRINK S PŘÍCHUTÍ ČOKOLÁDOVOU</t>
  </si>
  <si>
    <t>33859</t>
  </si>
  <si>
    <t>108807</t>
  </si>
  <si>
    <t>8807</t>
  </si>
  <si>
    <t>DALACIN C PHOSPHATE</t>
  </si>
  <si>
    <t>INJ 1X4ML 600MG</t>
  </si>
  <si>
    <t>134595</t>
  </si>
  <si>
    <t>MEDOCLAV 1000 MG/200 MG</t>
  </si>
  <si>
    <t>INJ+INF PLV SOL 10X1.2GM</t>
  </si>
  <si>
    <t>101076</t>
  </si>
  <si>
    <t>1076</t>
  </si>
  <si>
    <t>OPHTHALMO-FRAMYKOIN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</si>
  <si>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</si>
  <si>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</si>
  <si>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</si>
  <si>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</si>
  <si>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</si>
  <si>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</si>
  <si>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</si>
  <si>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131654</t>
  </si>
  <si>
    <t>CEFTAZIDIM KABI 1 GM</t>
  </si>
  <si>
    <t>INJ PLV SOL 10X1GM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</si>
  <si>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</si>
  <si>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</si>
  <si>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</si>
  <si>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</si>
  <si>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</si>
  <si>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</si>
  <si>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</si>
  <si>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</si>
  <si>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</si>
  <si>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</si>
  <si>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</si>
  <si>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</si>
  <si>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168999</t>
  </si>
  <si>
    <t>68999</t>
  </si>
  <si>
    <t>INJ 10X500MG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</si>
  <si>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</si>
  <si>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</si>
  <si>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</si>
  <si>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</si>
  <si>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</si>
  <si>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</si>
  <si>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</si>
  <si>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</si>
  <si>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</si>
  <si>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</si>
  <si>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</si>
  <si>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</si>
  <si>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</si>
  <si>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</si>
  <si>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</si>
  <si>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</si>
  <si>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164407</t>
  </si>
  <si>
    <t>INF SOL 10X200ML/400MG</t>
  </si>
  <si>
    <t>0062465</t>
  </si>
  <si>
    <t>HAEMOCOMPLETTAN P</t>
  </si>
  <si>
    <t>INJ+INF PLV SOL 1X2000MG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</si>
  <si>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</si>
  <si>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</si>
  <si>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</si>
  <si>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</si>
  <si>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</si>
  <si>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</si>
  <si>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</si>
  <si>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INJ PSO LQF 1+1X15ML</t>
  </si>
  <si>
    <t>60</t>
  </si>
  <si>
    <t>6022</t>
  </si>
  <si>
    <t>114933</t>
  </si>
  <si>
    <t>14933</t>
  </si>
  <si>
    <t>INHIBACE PLUS</t>
  </si>
  <si>
    <t>131215</t>
  </si>
  <si>
    <t>31215</t>
  </si>
  <si>
    <t>TENSIOMIN</t>
  </si>
  <si>
    <t>TBL 30X25MG</t>
  </si>
  <si>
    <t>156992</t>
  </si>
  <si>
    <t>56992</t>
  </si>
  <si>
    <t>CODEIN SLOVAKOFARMA 15MG</t>
  </si>
  <si>
    <t>TBL 10X15MG-BLISTR</t>
  </si>
  <si>
    <t>176496</t>
  </si>
  <si>
    <t>76496</t>
  </si>
  <si>
    <t>BERODUAL</t>
  </si>
  <si>
    <t>INH LIQ 1X20ML</t>
  </si>
  <si>
    <t>185719</t>
  </si>
  <si>
    <t>85719</t>
  </si>
  <si>
    <t>ISOKET SPRAY</t>
  </si>
  <si>
    <t>SPR 1X12.4GM(=15ML)</t>
  </si>
  <si>
    <t>189212</t>
  </si>
  <si>
    <t>89212</t>
  </si>
  <si>
    <t>INJ 1X200ML 0.2%</t>
  </si>
  <si>
    <t>193582</t>
  </si>
  <si>
    <t>93582</t>
  </si>
  <si>
    <t>ANACID 5ML</t>
  </si>
  <si>
    <t>SUS 30X5ML</t>
  </si>
  <si>
    <t>196303</t>
  </si>
  <si>
    <t>96303</t>
  </si>
  <si>
    <t>ASCORUTIN (BLISTR)</t>
  </si>
  <si>
    <t>TBL OBD 50</t>
  </si>
  <si>
    <t>500798</t>
  </si>
  <si>
    <t>DZ DEBRIEKASAN roztok s rozpraš. 500 ml</t>
  </si>
  <si>
    <t>roztok</t>
  </si>
  <si>
    <t>850460</t>
  </si>
  <si>
    <t>107943</t>
  </si>
  <si>
    <t>MUSCORIL CPS</t>
  </si>
  <si>
    <t>POR CPS DUR 20X4MG</t>
  </si>
  <si>
    <t>126329</t>
  </si>
  <si>
    <t>26329</t>
  </si>
  <si>
    <t>AERIUS</t>
  </si>
  <si>
    <t>146991</t>
  </si>
  <si>
    <t>46991</t>
  </si>
  <si>
    <t>IMODIUM</t>
  </si>
  <si>
    <t>CPS 20X2MG</t>
  </si>
  <si>
    <t>188708</t>
  </si>
  <si>
    <t>88708</t>
  </si>
  <si>
    <t>ALGIFEN</t>
  </si>
  <si>
    <t>TBL 20</t>
  </si>
  <si>
    <t>841544</t>
  </si>
  <si>
    <t>KL ETHER 130G</t>
  </si>
  <si>
    <t>846813</t>
  </si>
  <si>
    <t>137120</t>
  </si>
  <si>
    <t>MAGNESIUM 250 MG PHARMAVIT</t>
  </si>
  <si>
    <t>POR TBL EFF 20</t>
  </si>
  <si>
    <t>127899</t>
  </si>
  <si>
    <t>27899</t>
  </si>
  <si>
    <t>AERIUS 5 MG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</si>
  <si>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</si>
  <si>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</si>
  <si>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</si>
  <si>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</si>
  <si>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</si>
  <si>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</si>
  <si>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</si>
  <si>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</si>
  <si>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</si>
  <si>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154815</t>
  </si>
  <si>
    <t>TETANOL PUR</t>
  </si>
  <si>
    <t>INJ SUS 1X0.5ML</t>
  </si>
  <si>
    <t>798615</t>
  </si>
  <si>
    <t>CRYOS SPRAY</t>
  </si>
  <si>
    <t>921459</t>
  </si>
  <si>
    <t>KL ZASYP NA RANY 100G</t>
  </si>
  <si>
    <t>850284</t>
  </si>
  <si>
    <t>Cryos spray 400ml</t>
  </si>
  <si>
    <t>108651</t>
  </si>
  <si>
    <t>8651</t>
  </si>
  <si>
    <t>BRICANYL</t>
  </si>
  <si>
    <t>INJ 10X1ML 0.5MG</t>
  </si>
  <si>
    <t>846113</t>
  </si>
  <si>
    <t>107712</t>
  </si>
  <si>
    <t>EPANUTIN PARENTERAL</t>
  </si>
  <si>
    <t>INJ SOL 5X5ML/250MG</t>
  </si>
  <si>
    <t>196484</t>
  </si>
  <si>
    <t>96484</t>
  </si>
  <si>
    <t>SURGAM</t>
  </si>
  <si>
    <t>TBL 20X300MG</t>
  </si>
  <si>
    <t>500396</t>
  </si>
  <si>
    <t>Diffusil H forte B85 150ml</t>
  </si>
  <si>
    <t>848626</t>
  </si>
  <si>
    <t>107944</t>
  </si>
  <si>
    <t>MUSCORIL INJ</t>
  </si>
  <si>
    <t>INJ SOL 6X2ML/4MG</t>
  </si>
  <si>
    <t>920365</t>
  </si>
  <si>
    <t>KL SOL.NOVIKOV 90G</t>
  </si>
  <si>
    <t>114934</t>
  </si>
  <si>
    <t>14934</t>
  </si>
  <si>
    <t>POR TBL FLM 98</t>
  </si>
  <si>
    <t>168897</t>
  </si>
  <si>
    <t>XARELTO 15 MG</t>
  </si>
  <si>
    <t>POR TBL FLM 28X15MG</t>
  </si>
  <si>
    <t>192143</t>
  </si>
  <si>
    <t>DIPROPHOS</t>
  </si>
  <si>
    <t>INJ SUS 5X1ML/7MG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</si>
  <si>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</si>
  <si>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</si>
  <si>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</si>
  <si>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</si>
  <si>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</si>
  <si>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</si>
  <si>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</si>
  <si>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</si>
  <si>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848477</t>
  </si>
  <si>
    <t>124346</t>
  </si>
  <si>
    <t>CEZERA 5 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</si>
  <si>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</si>
  <si>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</si>
  <si>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</si>
  <si>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</si>
  <si>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</si>
  <si>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</si>
  <si>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</si>
  <si>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</si>
  <si>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</si>
  <si>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</si>
  <si>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</si>
  <si>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190778</t>
  </si>
  <si>
    <t>90778</t>
  </si>
  <si>
    <t>BACTROBAN</t>
  </si>
  <si>
    <t>DRM UNG 1X15GM</t>
  </si>
  <si>
    <t>144285</t>
  </si>
  <si>
    <t>44285</t>
  </si>
  <si>
    <t>NORMIX</t>
  </si>
  <si>
    <t>TBL OBD 12X200MG</t>
  </si>
  <si>
    <t>145997</t>
  </si>
  <si>
    <t>45997</t>
  </si>
  <si>
    <t>OSPEN 1000</t>
  </si>
  <si>
    <t>TBL OBD 30X1000KU</t>
  </si>
  <si>
    <t>202740</t>
  </si>
  <si>
    <t>POR TBL FLM 28X200MG</t>
  </si>
  <si>
    <t>203854</t>
  </si>
  <si>
    <t>6025</t>
  </si>
  <si>
    <t>109844</t>
  </si>
  <si>
    <t>9844</t>
  </si>
  <si>
    <t>DRG 50X6.5MG</t>
  </si>
  <si>
    <t>141155</t>
  </si>
  <si>
    <t>41155</t>
  </si>
  <si>
    <t>POR TBL OBD 20X10MG</t>
  </si>
  <si>
    <t>6026</t>
  </si>
  <si>
    <t>921403</t>
  </si>
  <si>
    <t>KL VASELINUM ALBUM, 50G</t>
  </si>
  <si>
    <t>6029</t>
  </si>
  <si>
    <t>847132</t>
  </si>
  <si>
    <t>137238</t>
  </si>
  <si>
    <t>ADENOCOR</t>
  </si>
  <si>
    <t>INJ SOL 6X2ML/6MG</t>
  </si>
  <si>
    <t>102587</t>
  </si>
  <si>
    <t>2587</t>
  </si>
  <si>
    <t>INF 20X10ML-PLA.AMP</t>
  </si>
  <si>
    <t>104344</t>
  </si>
  <si>
    <t>4344</t>
  </si>
  <si>
    <t>HYPNOMIDATE</t>
  </si>
  <si>
    <t>INJ 5X10ML/20MG</t>
  </si>
  <si>
    <t>144357</t>
  </si>
  <si>
    <t>44357</t>
  </si>
  <si>
    <t>REMESTYP 1.0</t>
  </si>
  <si>
    <t>INJ 5X10ML/1MG</t>
  </si>
  <si>
    <t>184471</t>
  </si>
  <si>
    <t>XOMOLIX 2,5 MG/ML INJEKČNÍ ROZTOK</t>
  </si>
  <si>
    <t>INJ SOL 10X2,5MG/ML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</si>
  <si>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</si>
  <si>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</si>
  <si>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</si>
  <si>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</si>
  <si>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</si>
  <si>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</si>
  <si>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</si>
  <si>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</si>
  <si>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901185</t>
  </si>
  <si>
    <t>IR ETHANOLUM 96% 500 ml</t>
  </si>
  <si>
    <t>IR 500 ml</t>
  </si>
  <si>
    <t>169417</t>
  </si>
  <si>
    <t>69417</t>
  </si>
  <si>
    <t>DIAZEPAM DESITIN RECTAL TUBE</t>
  </si>
  <si>
    <t>ENM 5X2.5ML/5MG</t>
  </si>
  <si>
    <t>396374</t>
  </si>
  <si>
    <t>KL SOL.ACIDI BORICI 3% 500G</t>
  </si>
  <si>
    <t>FAGRON, KULICH</t>
  </si>
  <si>
    <t>500808</t>
  </si>
  <si>
    <t>IR  0.9%SOD.CHLOR.FOR IRR.1000 ECOTAINER</t>
  </si>
  <si>
    <t>IR OR B/BR</t>
  </si>
  <si>
    <t>187158</t>
  </si>
  <si>
    <t>ANESIA 10 MG/ML INJ/INF EML.</t>
  </si>
  <si>
    <t>INJ+INF EML 5X20ML/200MG</t>
  </si>
  <si>
    <t>397412</t>
  </si>
  <si>
    <t>IR  0.9%SOD.CHLOR.FOR IRR. 6X1000 ML</t>
  </si>
  <si>
    <t>IR-Fres. 6X1000 ML 15%</t>
  </si>
  <si>
    <t>849266</t>
  </si>
  <si>
    <t>162444</t>
  </si>
  <si>
    <t xml:space="preserve">SUFENTANIL TORREX 5 MCG/ML </t>
  </si>
  <si>
    <t>INJ SOL 5X2ML/10RG</t>
  </si>
  <si>
    <t>114875</t>
  </si>
  <si>
    <t>14875</t>
  </si>
  <si>
    <t>IALUGEN PLUS</t>
  </si>
  <si>
    <t>CRM 1X20GM</t>
  </si>
  <si>
    <t>114877</t>
  </si>
  <si>
    <t>14877</t>
  </si>
  <si>
    <t>CRM 1X60GM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</si>
  <si>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</si>
  <si>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</si>
  <si>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</si>
  <si>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</si>
  <si>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</si>
  <si>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</si>
  <si>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</si>
  <si>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</si>
  <si>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</si>
  <si>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</si>
  <si>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</si>
  <si>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</si>
  <si>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</si>
  <si>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</si>
  <si>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</si>
  <si>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</si>
  <si>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</si>
  <si>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</si>
  <si>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8101</t>
  </si>
  <si>
    <t>50113016</t>
  </si>
  <si>
    <t>20615</t>
  </si>
  <si>
    <t>REMODULIN 5 MG/ML</t>
  </si>
  <si>
    <t>INF SOL 1X20ML</t>
  </si>
  <si>
    <t>190905</t>
  </si>
  <si>
    <t>BOSENTAN SANDOZ 125 MG</t>
  </si>
  <si>
    <t>POR TBL FLM 56X125MG</t>
  </si>
  <si>
    <t>86</t>
  </si>
  <si>
    <t>8649</t>
  </si>
  <si>
    <t>8691</t>
  </si>
  <si>
    <t>90</t>
  </si>
  <si>
    <t>9062</t>
  </si>
  <si>
    <t>849829</t>
  </si>
  <si>
    <t>162673</t>
  </si>
  <si>
    <t>IBALGIN 400 TBL 36</t>
  </si>
  <si>
    <t xml:space="preserve">POR TBL FLM 36X400MG </t>
  </si>
  <si>
    <t>845908</t>
  </si>
  <si>
    <t>122520</t>
  </si>
  <si>
    <t>DRM. SPR. SOL. 1x100ml</t>
  </si>
  <si>
    <t>843606</t>
  </si>
  <si>
    <t>Galmed C-vitamín 500mg ret.30tbl.</t>
  </si>
  <si>
    <t>9082</t>
  </si>
  <si>
    <t>94</t>
  </si>
  <si>
    <t>9401</t>
  </si>
  <si>
    <t>930404</t>
  </si>
  <si>
    <t>KL PARAFFINUM SOLID. 5 kg HVLP</t>
  </si>
  <si>
    <t>93</t>
  </si>
  <si>
    <t>847974</t>
  </si>
  <si>
    <t>125525</t>
  </si>
  <si>
    <t>POR TBL FLM 30X400MG</t>
  </si>
  <si>
    <t>166503</t>
  </si>
  <si>
    <t>66503</t>
  </si>
  <si>
    <t>DRM SPR SOL 1X30ML</t>
  </si>
  <si>
    <t>180992</t>
  </si>
  <si>
    <t>PARALEN GRIP HORKÝ NÁPOJ CITRÓN 650 MG/10 MG</t>
  </si>
  <si>
    <t>POR GRA SUS 12</t>
  </si>
  <si>
    <t>844147</t>
  </si>
  <si>
    <t>62547</t>
  </si>
  <si>
    <t>STREPSILS MED A CITRON</t>
  </si>
  <si>
    <t>LOZ 24</t>
  </si>
  <si>
    <t>9301</t>
  </si>
  <si>
    <t>44</t>
  </si>
  <si>
    <t>4441</t>
  </si>
  <si>
    <t>184229</t>
  </si>
  <si>
    <t>84229</t>
  </si>
  <si>
    <t>ENDOXAN 200 MG</t>
  </si>
  <si>
    <t>INJ PLV SOL10X200MG</t>
  </si>
  <si>
    <t>128831</t>
  </si>
  <si>
    <t>28831</t>
  </si>
  <si>
    <t>AERIUS 2,5 MG</t>
  </si>
  <si>
    <t>POR TBL DIS 30X2.5MG</t>
  </si>
  <si>
    <t>200239</t>
  </si>
  <si>
    <t>FORANE</t>
  </si>
  <si>
    <t>INH SOL 1X100ML</t>
  </si>
  <si>
    <t>199600</t>
  </si>
  <si>
    <t>99600</t>
  </si>
  <si>
    <t>103378</t>
  </si>
  <si>
    <t>3378</t>
  </si>
  <si>
    <t>BISEPTOL 120</t>
  </si>
  <si>
    <t>TBL 20X120MG</t>
  </si>
  <si>
    <t>4442</t>
  </si>
  <si>
    <t>397388</t>
  </si>
  <si>
    <t>9999999</t>
  </si>
  <si>
    <t>Lyovac cosmegen</t>
  </si>
  <si>
    <t>inj sus 0,5/3ml</t>
  </si>
  <si>
    <t>116904</t>
  </si>
  <si>
    <t>16904</t>
  </si>
  <si>
    <t>AVODART 0,5 MG</t>
  </si>
  <si>
    <t>POR CPS MOL 90X0.5MG</t>
  </si>
  <si>
    <t>163149</t>
  </si>
  <si>
    <t>HYPNOGEN</t>
  </si>
  <si>
    <t>930182</t>
  </si>
  <si>
    <t>KL PERSTERIL 35% 1000G</t>
  </si>
  <si>
    <t>197654</t>
  </si>
  <si>
    <t>97654</t>
  </si>
  <si>
    <t>DOXYBENE 100MG</t>
  </si>
  <si>
    <t>CPS 10X100MG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</si>
  <si>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</si>
  <si>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</si>
  <si>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</si>
  <si>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</si>
  <si>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</si>
  <si>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</si>
  <si>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</si>
  <si>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Sklady, ostatní provozy</t>
  </si>
  <si>
    <t>LEM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</si>
  <si>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</si>
  <si>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</si>
  <si>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</si>
  <si>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</si>
  <si>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</si>
  <si>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</si>
  <si>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</si>
  <si>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</si>
  <si>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</si>
  <si>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</si>
  <si>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</si>
  <si>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Klinická hodnocení - I.Interní klinika</t>
  </si>
  <si>
    <t>Granty, Prof. MUDr. Jiří Gallo, PhD. - ORTOP</t>
  </si>
  <si>
    <t>Granty, MUDr. Ondřej Kalita, Ph.D. - NCHIR</t>
  </si>
  <si>
    <t>Odbor hlavního mechanika</t>
  </si>
  <si>
    <t>Odbor informatiky</t>
  </si>
  <si>
    <t>Provozní služby, Provoz prádelny</t>
  </si>
  <si>
    <t>Sklady, ostatní provozy, Ostatní provozy,sklady,st</t>
  </si>
  <si>
    <t>Sklady, ostatní provozy, Sklad ZPr (sledování reži</t>
  </si>
  <si>
    <t>LEM-laboratoř experimentální medicíny</t>
  </si>
  <si>
    <t>LEM - referenční diagnostika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</si>
  <si>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</si>
  <si>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</si>
  <si>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</si>
  <si>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</si>
  <si>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</si>
  <si>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</si>
  <si>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</si>
  <si>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</si>
  <si>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5031 - Kardiochirurgická klinika, JIP 50B</t>
  </si>
  <si>
    <t>5011 - Kardiochirurgická klinika, lůžkové oddělení 50</t>
  </si>
  <si>
    <t>5062 - Kardiochirurgická klinika, operační sál - lokální</t>
  </si>
  <si>
    <t>5021 - Kardiochirurgická klinika, ambulance</t>
  </si>
  <si>
    <t>N01AH03 - Sufentanyl</t>
  </si>
  <si>
    <t>V06XX - Potraviny pro zvláštní lékařské účely (PZLÚ)</t>
  </si>
  <si>
    <t>J01DH02 - Meropenem</t>
  </si>
  <si>
    <t>J01MA02 - Ciprofloxacin</t>
  </si>
  <si>
    <t>B01AB06 - Nadroparin</t>
  </si>
  <si>
    <t>J01CR01 - Ampicilin a enzymový inhibitor</t>
  </si>
  <si>
    <t>J01DB04 - Cefazolin</t>
  </si>
  <si>
    <t>N01AX10 - Propofol</t>
  </si>
  <si>
    <t>N05CD08 - Midazolam</t>
  </si>
  <si>
    <t>A04AA01 - Ondansetron</t>
  </si>
  <si>
    <t>J01XD01 - Metronidazol</t>
  </si>
  <si>
    <t>J02AC01 - Flukonazol</t>
  </si>
  <si>
    <t>C09CA07 - Telmisartan</t>
  </si>
  <si>
    <t>J01FA09 - Klarithromycin</t>
  </si>
  <si>
    <t>C08CA08 - Nitrendipin</t>
  </si>
  <si>
    <t>J01GB03 - Gentamicin</t>
  </si>
  <si>
    <t>N05BA12 - Alprazolam</t>
  </si>
  <si>
    <t>J01XA01 - Vankomycin</t>
  </si>
  <si>
    <t>J01DH51 - Imipenem a enzymový inhibitor</t>
  </si>
  <si>
    <t>A10AB01 - Inzulin lidský</t>
  </si>
  <si>
    <t>B01AA03 - Warfarin</t>
  </si>
  <si>
    <t>C01BD01 - Amiodaron</t>
  </si>
  <si>
    <t>C08DA01 - Verapamil</t>
  </si>
  <si>
    <t>C07AB05 - Betaxolol</t>
  </si>
  <si>
    <t>C09AA04 - Perindopril</t>
  </si>
  <si>
    <t>J01DD02 - Ceftazidim</t>
  </si>
  <si>
    <t>C09AA05 - Ramipril</t>
  </si>
  <si>
    <t>J01FA10 - Azithromycin</t>
  </si>
  <si>
    <t>C09BA04 - Perindopril a diuretika</t>
  </si>
  <si>
    <t>J01MA01 - Ofloxacin</t>
  </si>
  <si>
    <t>C09BB04 - Perindopril a amlodipin</t>
  </si>
  <si>
    <t>C02CA04 - Doxazosin</t>
  </si>
  <si>
    <t>A02BC03 - Lansoprazol</t>
  </si>
  <si>
    <t>M03AC04 - Atrakurium</t>
  </si>
  <si>
    <t>C10AA05 - Atorvastatin</t>
  </si>
  <si>
    <t>C07AG02 - Karvedilol</t>
  </si>
  <si>
    <t>C10AA07 - Rosuvastatin</t>
  </si>
  <si>
    <t>B01AE07 - Dabigatran-etexilát</t>
  </si>
  <si>
    <t>C10BX03 - Atorvastatin a amlodipin</t>
  </si>
  <si>
    <t>B01AX05 - Fondaparinux</t>
  </si>
  <si>
    <t>G04CA02 - Tamsulosin</t>
  </si>
  <si>
    <t>J01FF01 - Klindamycin</t>
  </si>
  <si>
    <t>H02AB04 - Methylprednisolon</t>
  </si>
  <si>
    <t>J01GB06 - Amikacin</t>
  </si>
  <si>
    <t>H03AA01 - Levothyroxin, sodná sůl</t>
  </si>
  <si>
    <t>A06AD11 - Laktulóza</t>
  </si>
  <si>
    <t>J01CA01 - Ampicilin</t>
  </si>
  <si>
    <t>J01XB01 - Kolistin</t>
  </si>
  <si>
    <t>N03AG01 - Kyselina valproová</t>
  </si>
  <si>
    <t>J01XX08 - Linezolid</t>
  </si>
  <si>
    <t>B01AC04 - Klopidogrel</t>
  </si>
  <si>
    <t>M01AX17 - Nimesulid</t>
  </si>
  <si>
    <t>R03AC02 - Salbutamol</t>
  </si>
  <si>
    <t>N01AB08 - Sevofluran</t>
  </si>
  <si>
    <t>R06AX13 - Loratadin</t>
  </si>
  <si>
    <t>C07AB07 - Bisoprolol</t>
  </si>
  <si>
    <t>A10BB12 - Glimepirid</t>
  </si>
  <si>
    <t>J01DD01 - Cefotaxim</t>
  </si>
  <si>
    <t>A03FA07 - Itopridum</t>
  </si>
  <si>
    <t>N06AB04 - Citalopram</t>
  </si>
  <si>
    <t>A02BC02 - Pantoprazol</t>
  </si>
  <si>
    <t>R06AE07 - Cetirizin</t>
  </si>
  <si>
    <t>J01CR05 - Piperacilin a enzymový inhibitor</t>
  </si>
  <si>
    <t>A10AB05 - Inzulin aspart</t>
  </si>
  <si>
    <t>A10BA02 - Metformin</t>
  </si>
  <si>
    <t>J01DC02 - Cefuroxim</t>
  </si>
  <si>
    <t>J01CR02 - Amoxicilin a enzymový inhibitor</t>
  </si>
  <si>
    <t>A02BC02</t>
  </si>
  <si>
    <t>POR TBL ENT 100X40MG I</t>
  </si>
  <si>
    <t>POR TBL ENT 28X40MG I</t>
  </si>
  <si>
    <t>A02BC03</t>
  </si>
  <si>
    <t>LANZUL 30 MG</t>
  </si>
  <si>
    <t>POR CPS DUR 28X30MG</t>
  </si>
  <si>
    <t>A03FA07</t>
  </si>
  <si>
    <t>A06AD11</t>
  </si>
  <si>
    <t>A10AB01</t>
  </si>
  <si>
    <t>ACTRAPID PENFILL 100 IU/ML</t>
  </si>
  <si>
    <t>A10AB05</t>
  </si>
  <si>
    <t>SDR+IVN INJ SOL 1X10ML</t>
  </si>
  <si>
    <t>A10BA02</t>
  </si>
  <si>
    <t>POR TBL FLM 60X850MG</t>
  </si>
  <si>
    <t>A10BB12</t>
  </si>
  <si>
    <t>B01AA03</t>
  </si>
  <si>
    <t>WARFARIN ORION 5 MG</t>
  </si>
  <si>
    <t>B01AB06</t>
  </si>
  <si>
    <t>B01AC04</t>
  </si>
  <si>
    <t>B01AE07</t>
  </si>
  <si>
    <t>POR CPS DUR 60X1X150MG</t>
  </si>
  <si>
    <t>B01AX05</t>
  </si>
  <si>
    <t>ARIXTRA 2,5 MG/0,5 ML</t>
  </si>
  <si>
    <t>C01BD01</t>
  </si>
  <si>
    <t>INJ SOL 6X3ML</t>
  </si>
  <si>
    <t>POR TBL NOB 30X200MG</t>
  </si>
  <si>
    <t>POR TBL NOB 60X200MG</t>
  </si>
  <si>
    <t>C02CA04</t>
  </si>
  <si>
    <t>C07AB05</t>
  </si>
  <si>
    <t>C07AB07</t>
  </si>
  <si>
    <t>C07AG02</t>
  </si>
  <si>
    <t>C08CA08</t>
  </si>
  <si>
    <t>POR TBL NOB 28X20MG</t>
  </si>
  <si>
    <t>C08DA01</t>
  </si>
  <si>
    <t>POR TBL RET 50X240MG</t>
  </si>
  <si>
    <t>C09AA04</t>
  </si>
  <si>
    <t>POR TBL FLM 90X10 MG</t>
  </si>
  <si>
    <t>C09AA05</t>
  </si>
  <si>
    <t>TRITACE 10 MG</t>
  </si>
  <si>
    <t>TRITACE 5 MG</t>
  </si>
  <si>
    <t>C09BA04</t>
  </si>
  <si>
    <t>PRESTARIUM NEO COMBI 5 MG/1,25 MG</t>
  </si>
  <si>
    <t>C09BB04</t>
  </si>
  <si>
    <t>C09CA07</t>
  </si>
  <si>
    <t>C10AA05</t>
  </si>
  <si>
    <t>POR TBL FLM 100X20MG</t>
  </si>
  <si>
    <t>POR TBL FLM 100X40MG</t>
  </si>
  <si>
    <t>C10AA07</t>
  </si>
  <si>
    <t>G04CA02</t>
  </si>
  <si>
    <t>POR CPS RDR 30X0.4MG</t>
  </si>
  <si>
    <t>H02AB04</t>
  </si>
  <si>
    <t>SOLU-MEDROL 62,5 MG/ML</t>
  </si>
  <si>
    <t>INJ PSO LQF 250MG+4ML</t>
  </si>
  <si>
    <t>H03AA01</t>
  </si>
  <si>
    <t>EUTHYROX 75 MIKROGRAMŮ</t>
  </si>
  <si>
    <t>POR TBL NOB 100X75RG</t>
  </si>
  <si>
    <t>EUTHYROX 50 MIKROGRAMŮ</t>
  </si>
  <si>
    <t>POR TBL NOB 100X50RG</t>
  </si>
  <si>
    <t>J01CA01</t>
  </si>
  <si>
    <t>AMPICILIN 1,0 BIOTIKA</t>
  </si>
  <si>
    <t>INJ PLV SOL 10X1000MG</t>
  </si>
  <si>
    <t>J01CR01</t>
  </si>
  <si>
    <t>AMPICILLIN AND SULBACTAM IBI 1 G + 500 MG PRÁŠEK PRO INJEKČNÍ ROZTOK</t>
  </si>
  <si>
    <t>INJ PLV SOL 10 LAH (20 ML)X1.5</t>
  </si>
  <si>
    <t>J01CR02</t>
  </si>
  <si>
    <t>AMOKSIKLAV 1 G</t>
  </si>
  <si>
    <t>POR TBL FLM 14</t>
  </si>
  <si>
    <t>AMOKSIKLAV 1,2 G</t>
  </si>
  <si>
    <t>INJ+INF PLV SOL 5</t>
  </si>
  <si>
    <t>J01CR05</t>
  </si>
  <si>
    <t>J01DB04</t>
  </si>
  <si>
    <t>J01DC02</t>
  </si>
  <si>
    <t>J01DD02</t>
  </si>
  <si>
    <t>CEFTAZIDIM KABI 2 G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</si>
  <si>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</si>
  <si>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</si>
  <si>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</si>
  <si>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</si>
  <si>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</si>
  <si>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</si>
  <si>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</si>
  <si>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J01GB03</t>
  </si>
  <si>
    <t>INJ+INF SOL 10X2ML/80MG</t>
  </si>
  <si>
    <t>J01MA02</t>
  </si>
  <si>
    <t>POR TBL FLM 10X500MG</t>
  </si>
  <si>
    <t>CIPHIN PRO INFUSIONE 200 MG/100 ML</t>
  </si>
  <si>
    <t>INF SOL 1X100ML/200MG</t>
  </si>
  <si>
    <t>POR TBL FLM 10X250MG</t>
  </si>
  <si>
    <t>J01XA01</t>
  </si>
  <si>
    <t>M01AX17</t>
  </si>
  <si>
    <t>POR TBL NOB 30X100MG</t>
  </si>
  <si>
    <t>N01AX10</t>
  </si>
  <si>
    <t>N05BA12</t>
  </si>
  <si>
    <t>FRONTIN 0,25 MG</t>
  </si>
  <si>
    <t>POR TBL NOB 30X0.25MG</t>
  </si>
  <si>
    <t>XANAX 0,25 MG</t>
  </si>
  <si>
    <t>XANAX 0,5 MG</t>
  </si>
  <si>
    <t>POR TBL NOB 30X0.5MG</t>
  </si>
  <si>
    <t>N05CD08</t>
  </si>
  <si>
    <t>POR TBL FLM 10X15MG</t>
  </si>
  <si>
    <t>MIDAZOLAM TORREX 5 MG/ML</t>
  </si>
  <si>
    <t>N06AB04</t>
  </si>
  <si>
    <t>POR TBL FLM 30X10 MG</t>
  </si>
  <si>
    <t>POR TBL FLM 60X20 MG</t>
  </si>
  <si>
    <t>R03AC02</t>
  </si>
  <si>
    <t>INH SUS PSS 200X100RG</t>
  </si>
  <si>
    <t>R06AE07</t>
  </si>
  <si>
    <t>POR TBL FLM 60X10MG</t>
  </si>
  <si>
    <t>V06XX</t>
  </si>
  <si>
    <t>CUBITAN S PŘÍCHUTÍ VANILKOVOU</t>
  </si>
  <si>
    <t>CUBITAN S PŘÍCHUTÍ ČOKOLÁDOVOU</t>
  </si>
  <si>
    <t>CUBITAN S PŘÍCHUTÍ JAHODOVOU</t>
  </si>
  <si>
    <t>POR TBL FLM 10X10MG</t>
  </si>
  <si>
    <t>A04AA01</t>
  </si>
  <si>
    <t>C10BX03</t>
  </si>
  <si>
    <t>SOLU-MEDROL 40 MG/ML</t>
  </si>
  <si>
    <t>INJ PSO LQF 40MG+1ML</t>
  </si>
  <si>
    <t>POR TBL NOB 100X100RG I</t>
  </si>
  <si>
    <t>J01DD01</t>
  </si>
  <si>
    <t>J01DH02</t>
  </si>
  <si>
    <t>MERONEM 1 G</t>
  </si>
  <si>
    <t>J01FA10</t>
  </si>
  <si>
    <t>GENTAMICIN B.BRAUN 3 MG/ML INFUZNÍ ROZTOK</t>
  </si>
  <si>
    <t>J01GB06</t>
  </si>
  <si>
    <t>AMIKIN 500 MG</t>
  </si>
  <si>
    <t>INJ SOL 1X2ML/500MG</t>
  </si>
  <si>
    <t>J01MA01</t>
  </si>
  <si>
    <t>J01XB01</t>
  </si>
  <si>
    <t>INJ PLV SOL+INH SOL 10X1MU</t>
  </si>
  <si>
    <t>J01XD01</t>
  </si>
  <si>
    <t>METRONIDAZOL B. BRAUN 5 MG/ML</t>
  </si>
  <si>
    <t>INF SOL 10X100ML</t>
  </si>
  <si>
    <t>J01XX08</t>
  </si>
  <si>
    <t>J02AC01</t>
  </si>
  <si>
    <t>MYCOMAX INF</t>
  </si>
  <si>
    <t>POR CPS DUR 28X100MG</t>
  </si>
  <si>
    <t>M03AC04</t>
  </si>
  <si>
    <t>N01AB08</t>
  </si>
  <si>
    <t>N01AH03</t>
  </si>
  <si>
    <t>SUFENTA FORTE</t>
  </si>
  <si>
    <t>INJ SOL 5X1ML/50RG</t>
  </si>
  <si>
    <t>N03AG01</t>
  </si>
  <si>
    <t>DEPAKINE CHRONO 500 MG SÉCABLE</t>
  </si>
  <si>
    <t>POR TBL RET 30X500MG</t>
  </si>
  <si>
    <t>R06AX13</t>
  </si>
  <si>
    <t>FLONIDAN 10 MG TABLETY</t>
  </si>
  <si>
    <t>NUTRISON ADVANCED DIASON LOW ENERGY</t>
  </si>
  <si>
    <t>NUTRIDRINK CREME S PŘÍCHUTÍ LESNÍHO OVOCE</t>
  </si>
  <si>
    <t>INJ PSO LQF 500MG+8ML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</si>
  <si>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</si>
  <si>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</si>
  <si>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</si>
  <si>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</si>
  <si>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</si>
  <si>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</si>
  <si>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</si>
  <si>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</si>
  <si>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</si>
  <si>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</si>
  <si>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</si>
  <si>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</si>
  <si>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</si>
  <si>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</si>
  <si>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</si>
  <si>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</si>
  <si>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</si>
  <si>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</si>
  <si>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</si>
  <si>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</si>
  <si>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</si>
  <si>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</si>
  <si>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</si>
  <si>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</si>
  <si>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</si>
  <si>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</si>
  <si>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</si>
  <si>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</si>
  <si>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</si>
  <si>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Atorvastatin</t>
  </si>
  <si>
    <t>93013</t>
  </si>
  <si>
    <t>SORTIS 10 MG</t>
  </si>
  <si>
    <t>Bisoprolol</t>
  </si>
  <si>
    <t>Furosemid</t>
  </si>
  <si>
    <t>98218</t>
  </si>
  <si>
    <t>FURON 40 MG</t>
  </si>
  <si>
    <t>POR TBL NOB 20X40MG</t>
  </si>
  <si>
    <t>Hydrochlorothiazid a kalium šetřící diuretika</t>
  </si>
  <si>
    <t>47475</t>
  </si>
  <si>
    <t>LORADUR</t>
  </si>
  <si>
    <t>POR TBL NOB 20</t>
  </si>
  <si>
    <t>Klopidogrel</t>
  </si>
  <si>
    <t>149478</t>
  </si>
  <si>
    <t>POR TBL FLM 7X75MG</t>
  </si>
  <si>
    <t>Kyselina acetylsalicylová</t>
  </si>
  <si>
    <t>155780</t>
  </si>
  <si>
    <t>Metoprolol</t>
  </si>
  <si>
    <t>49937</t>
  </si>
  <si>
    <t>POR TBL PRO 28X50MG</t>
  </si>
  <si>
    <t>Nadroparin</t>
  </si>
  <si>
    <t>Perindopril</t>
  </si>
  <si>
    <t>Ramipril</t>
  </si>
  <si>
    <t>Různé jiné kombinace železa</t>
  </si>
  <si>
    <t>97402</t>
  </si>
  <si>
    <t>POR TBL FLM 50X100MG</t>
  </si>
  <si>
    <t>Spironolakton</t>
  </si>
  <si>
    <t>3550</t>
  </si>
  <si>
    <t>POR TBL NOB 20X25MG</t>
  </si>
  <si>
    <t>Urapidil</t>
  </si>
  <si>
    <t>83252</t>
  </si>
  <si>
    <t>POR CPS PRO 20X30MG</t>
  </si>
  <si>
    <t>Warfarin</t>
  </si>
  <si>
    <t>Alopurinol</t>
  </si>
  <si>
    <t>MILURIT 100</t>
  </si>
  <si>
    <t>POR TBL NOB 50X100MG</t>
  </si>
  <si>
    <t>122632</t>
  </si>
  <si>
    <t>SORTIS 80 MG</t>
  </si>
  <si>
    <t>POR TBL FLM 30X80MG</t>
  </si>
  <si>
    <t>Betaxolol</t>
  </si>
  <si>
    <t>Ciprofloxacin</t>
  </si>
  <si>
    <t>Citalopram</t>
  </si>
  <si>
    <t>17431</t>
  </si>
  <si>
    <t>POR TBL FLM 30X20 MG</t>
  </si>
  <si>
    <t>Dabigatran-etexilát</t>
  </si>
  <si>
    <t>29328</t>
  </si>
  <si>
    <t>PRADAXA 110 MG</t>
  </si>
  <si>
    <t>POR CPS DUR 60X1X110MG</t>
  </si>
  <si>
    <t>Flukonazol</t>
  </si>
  <si>
    <t>66037</t>
  </si>
  <si>
    <t>POR CPS DUR 7X100MG</t>
  </si>
  <si>
    <t>56807</t>
  </si>
  <si>
    <t>FURORESE 125</t>
  </si>
  <si>
    <t>POR TBL NOB 30X125MG</t>
  </si>
  <si>
    <t>POR TBL NOB 50X40MG</t>
  </si>
  <si>
    <t>47476</t>
  </si>
  <si>
    <t>47478</t>
  </si>
  <si>
    <t>LORADUR MITE</t>
  </si>
  <si>
    <t>Chlorid draselný</t>
  </si>
  <si>
    <t>Indobufen</t>
  </si>
  <si>
    <t>Jiná kapiláry stabilizující látky</t>
  </si>
  <si>
    <t>POR TBL ENT 30X20MG</t>
  </si>
  <si>
    <t>202700</t>
  </si>
  <si>
    <t>POR TBL ENT 60X20MG</t>
  </si>
  <si>
    <t>Karvedilol</t>
  </si>
  <si>
    <t>21856</t>
  </si>
  <si>
    <t>CORYOL 3,125 MG</t>
  </si>
  <si>
    <t>POR TBL NOB 30X3.125MG</t>
  </si>
  <si>
    <t>151142</t>
  </si>
  <si>
    <t>ANOPYRIN 100 MG</t>
  </si>
  <si>
    <t>POR TBL PRO 28X25MG</t>
  </si>
  <si>
    <t>46981</t>
  </si>
  <si>
    <t>BETALOC SR 200 MG</t>
  </si>
  <si>
    <t>POR TBL PRO 30X200MG</t>
  </si>
  <si>
    <t>Nitrendipin</t>
  </si>
  <si>
    <t>Pantoprazol</t>
  </si>
  <si>
    <t>49122</t>
  </si>
  <si>
    <t>49120</t>
  </si>
  <si>
    <t>POR TBL ENT 14X40MG</t>
  </si>
  <si>
    <t>Perindopril a diuretika</t>
  </si>
  <si>
    <t>162008</t>
  </si>
  <si>
    <t>56977</t>
  </si>
  <si>
    <t>POR TBL NOB 30X2.5MG</t>
  </si>
  <si>
    <t>Rivaroxaban</t>
  </si>
  <si>
    <t>Rosuvastatin</t>
  </si>
  <si>
    <t>119653</t>
  </si>
  <si>
    <t>POR TBL FLM 60X100MG</t>
  </si>
  <si>
    <t>Sulfamethoxazol a trimethoprim</t>
  </si>
  <si>
    <t>POR TBL NOB 20X480MG</t>
  </si>
  <si>
    <t>Telmisartan</t>
  </si>
  <si>
    <t>Tiaprid</t>
  </si>
  <si>
    <t>Tikagrelor</t>
  </si>
  <si>
    <t>167936</t>
  </si>
  <si>
    <t>BRILIQUE 90 MG</t>
  </si>
  <si>
    <t>POR TBL FLM 60X90MG</t>
  </si>
  <si>
    <t>94113</t>
  </si>
  <si>
    <t>WARFARIN ORION 3 MG</t>
  </si>
  <si>
    <t>POR TBL NOB 100X3MG</t>
  </si>
  <si>
    <t>Zolpidem</t>
  </si>
  <si>
    <t>16286</t>
  </si>
  <si>
    <t>STILNOX</t>
  </si>
  <si>
    <t>Perindopril, amlodipin a indapamid</t>
  </si>
  <si>
    <t>190973</t>
  </si>
  <si>
    <t>TRIPLIXAM 10 MG/2,5 MG/10 MG</t>
  </si>
  <si>
    <t>47477</t>
  </si>
  <si>
    <t>71960</t>
  </si>
  <si>
    <t>POR TBL NOB 5X10X100MG</t>
  </si>
  <si>
    <t>200214</t>
  </si>
  <si>
    <t>POR TBL NOB 56X100MG</t>
  </si>
  <si>
    <t>Metformin</t>
  </si>
  <si>
    <t>18630</t>
  </si>
  <si>
    <t>45499</t>
  </si>
  <si>
    <t>BETALOC ZOK 100 MG</t>
  </si>
  <si>
    <t>POR TBL PRO 30X100MG</t>
  </si>
  <si>
    <t>49941</t>
  </si>
  <si>
    <t>POR TBL PRO 100X100MG</t>
  </si>
  <si>
    <t>111898</t>
  </si>
  <si>
    <t>NITRESAN 10 MG</t>
  </si>
  <si>
    <t>Perindopril a amlodipin</t>
  </si>
  <si>
    <t>126031</t>
  </si>
  <si>
    <t>PRENEWEL 4 MG/1,25 MG</t>
  </si>
  <si>
    <t>56978</t>
  </si>
  <si>
    <t>POR TBL NOB 50X2.5MG</t>
  </si>
  <si>
    <t>56982</t>
  </si>
  <si>
    <t>POR TBL NOB 50X5MG</t>
  </si>
  <si>
    <t>POR TBL NOB 100X25MG</t>
  </si>
  <si>
    <t>Sultamicilin</t>
  </si>
  <si>
    <t>POR TBL FLM 12X375MG</t>
  </si>
  <si>
    <t>Telmisartan a diuretika</t>
  </si>
  <si>
    <t>26575</t>
  </si>
  <si>
    <t>MICARDISPLUS 80/12,5 MG</t>
  </si>
  <si>
    <t>POR TBL NOB 98</t>
  </si>
  <si>
    <t>164411</t>
  </si>
  <si>
    <t>192340</t>
  </si>
  <si>
    <t>WARFARIN PMCS 2 MG</t>
  </si>
  <si>
    <t>POR TBL NOB 100X2MG</t>
  </si>
  <si>
    <t>192342</t>
  </si>
  <si>
    <t>WARFARIN PMCS 5 MG</t>
  </si>
  <si>
    <t>Aceklofenak</t>
  </si>
  <si>
    <t>160838</t>
  </si>
  <si>
    <t>BIOFENAC 100 MG POTAHOVANÉ TABLETY</t>
  </si>
  <si>
    <t>POR TBL FLM 20X100MG</t>
  </si>
  <si>
    <t>107868</t>
  </si>
  <si>
    <t>98932</t>
  </si>
  <si>
    <t>SEDACORON</t>
  </si>
  <si>
    <t>Amlodipin</t>
  </si>
  <si>
    <t>125045</t>
  </si>
  <si>
    <t>2954</t>
  </si>
  <si>
    <t>AGEN 10</t>
  </si>
  <si>
    <t>Amoxicilin a enzymový inhibitor</t>
  </si>
  <si>
    <t>5950</t>
  </si>
  <si>
    <t>POR TBL FLM 10</t>
  </si>
  <si>
    <t>132555</t>
  </si>
  <si>
    <t>ATORIS 20</t>
  </si>
  <si>
    <t>87018</t>
  </si>
  <si>
    <t>ATORIS 40</t>
  </si>
  <si>
    <t>94163</t>
  </si>
  <si>
    <t>CONCOR 10</t>
  </si>
  <si>
    <t>94164</t>
  </si>
  <si>
    <t>CONCOR 5</t>
  </si>
  <si>
    <t>Digoxin</t>
  </si>
  <si>
    <t>DIGOXIN 0,250 LÉČIVA</t>
  </si>
  <si>
    <t>Diosmin, kombinace</t>
  </si>
  <si>
    <t>POR TBL FLM 60X500MG</t>
  </si>
  <si>
    <t>Doxycyklin</t>
  </si>
  <si>
    <t>32953</t>
  </si>
  <si>
    <t>DOXYHEXAL TABS</t>
  </si>
  <si>
    <t>POR TBL NOB 10X100MG</t>
  </si>
  <si>
    <t>Gliklazid</t>
  </si>
  <si>
    <t>1244</t>
  </si>
  <si>
    <t>POR TBL RET 30X30MG</t>
  </si>
  <si>
    <t>POR TBL RET 60X30MG</t>
  </si>
  <si>
    <t>112664</t>
  </si>
  <si>
    <t>GLYCLADA 30 MG</t>
  </si>
  <si>
    <t>188462</t>
  </si>
  <si>
    <t>GLYCLADA 60 MG</t>
  </si>
  <si>
    <t>POR TBL RET 30X60MG I</t>
  </si>
  <si>
    <t>Glimepirid</t>
  </si>
  <si>
    <t>154049</t>
  </si>
  <si>
    <t>GLIMEPIRID MYLAN 2 MG</t>
  </si>
  <si>
    <t>154056</t>
  </si>
  <si>
    <t>GLIMEPIRID MYLAN 3 MG</t>
  </si>
  <si>
    <t>Hořčík (různé sole v kombinaci)</t>
  </si>
  <si>
    <t>POR GRA SOL SCC 30X365MG</t>
  </si>
  <si>
    <t>94803</t>
  </si>
  <si>
    <t>Indapamid</t>
  </si>
  <si>
    <t>151949</t>
  </si>
  <si>
    <t>POR CPS DUR 100X2.5MG</t>
  </si>
  <si>
    <t>158288</t>
  </si>
  <si>
    <t>INDAP 2,5 MG</t>
  </si>
  <si>
    <t>Ivabradin</t>
  </si>
  <si>
    <t>25978</t>
  </si>
  <si>
    <t>PROCORALAN 7,5 MG</t>
  </si>
  <si>
    <t>POR TBL FLM 56X7,5MG</t>
  </si>
  <si>
    <t>98924</t>
  </si>
  <si>
    <t>ATRAM 12,5</t>
  </si>
  <si>
    <t>POR TBL NOB 30X12.5MG</t>
  </si>
  <si>
    <t>98921</t>
  </si>
  <si>
    <t>ATRAM 6,25</t>
  </si>
  <si>
    <t>POR TBL NOB 15X6.25MG</t>
  </si>
  <si>
    <t>141034</t>
  </si>
  <si>
    <t>TROMBEX 75 MG POTAHOVANÉ TABLETY</t>
  </si>
  <si>
    <t>POR TBL FLM 30X75MG</t>
  </si>
  <si>
    <t>132727</t>
  </si>
  <si>
    <t>150619</t>
  </si>
  <si>
    <t>162858</t>
  </si>
  <si>
    <t>ASPIRIN PROTECT 100</t>
  </si>
  <si>
    <t>POR TBL ENT 28X100MG</t>
  </si>
  <si>
    <t>Lansoprazol</t>
  </si>
  <si>
    <t>Levothyroxin, sodná sůl</t>
  </si>
  <si>
    <t>30018</t>
  </si>
  <si>
    <t>POR TBL NOB 100X75MCG I</t>
  </si>
  <si>
    <t>47141</t>
  </si>
  <si>
    <t>POR TBL NOB 100X50RG I</t>
  </si>
  <si>
    <t>47142</t>
  </si>
  <si>
    <t>POR TBL NOB 50X100RG I</t>
  </si>
  <si>
    <t>69190</t>
  </si>
  <si>
    <t>POR TBL NOB 50X50RG</t>
  </si>
  <si>
    <t>Linagliptin</t>
  </si>
  <si>
    <t>Mesalazin</t>
  </si>
  <si>
    <t>46615</t>
  </si>
  <si>
    <t>SALOFALK 500</t>
  </si>
  <si>
    <t>POR TBL ENT 30X500MG</t>
  </si>
  <si>
    <t>144459</t>
  </si>
  <si>
    <t>METFORMIN 1000 MG ZENTIVA</t>
  </si>
  <si>
    <t>POR TBL FLM 30X1000 MG</t>
  </si>
  <si>
    <t>23797</t>
  </si>
  <si>
    <t>GLUCOPHAGE 1000 MG</t>
  </si>
  <si>
    <t>Methylprednisolon</t>
  </si>
  <si>
    <t>40373</t>
  </si>
  <si>
    <t>MEDROL 16 MG</t>
  </si>
  <si>
    <t>POR TBL NOB 50X16MG</t>
  </si>
  <si>
    <t>13778</t>
  </si>
  <si>
    <t>POR TBL PRO 28X100MG</t>
  </si>
  <si>
    <t>49934</t>
  </si>
  <si>
    <t>POR TBL PRO 30X25MG</t>
  </si>
  <si>
    <t>32060</t>
  </si>
  <si>
    <t>INJ SOL 2X0.6ML</t>
  </si>
  <si>
    <t>59805</t>
  </si>
  <si>
    <t>Nebivolol</t>
  </si>
  <si>
    <t>Omeprazol</t>
  </si>
  <si>
    <t>132530</t>
  </si>
  <si>
    <t>HELICID 20</t>
  </si>
  <si>
    <t>49113</t>
  </si>
  <si>
    <t>POR TBL ENT 28X20MG I</t>
  </si>
  <si>
    <t>180640</t>
  </si>
  <si>
    <t>POR TBL ENT 30X40MG II</t>
  </si>
  <si>
    <t>120791</t>
  </si>
  <si>
    <t>APO-PERINDO 4 MG</t>
  </si>
  <si>
    <t>124115</t>
  </si>
  <si>
    <t>PRESTANCE 10 MG/5 MG</t>
  </si>
  <si>
    <t>Prednison</t>
  </si>
  <si>
    <t>PREDNISON 20 LÉČIVA</t>
  </si>
  <si>
    <t>56973</t>
  </si>
  <si>
    <t>POR TBL NOB 30X1.25MG</t>
  </si>
  <si>
    <t>Saxagliptin</t>
  </si>
  <si>
    <t>149493</t>
  </si>
  <si>
    <t>ONGLYZA 5 MG</t>
  </si>
  <si>
    <t>POR TBL FLM 28X5MG</t>
  </si>
  <si>
    <t>Sertralin</t>
  </si>
  <si>
    <t>53950</t>
  </si>
  <si>
    <t>ZOLOFT 50 MG</t>
  </si>
  <si>
    <t>POR TBL FLM 28X50MG</t>
  </si>
  <si>
    <t>Tamsulosin</t>
  </si>
  <si>
    <t>14499</t>
  </si>
  <si>
    <t>OMNIC TOCAS 0,4</t>
  </si>
  <si>
    <t>POR TBL PRO 30X0.4MG</t>
  </si>
  <si>
    <t>167666</t>
  </si>
  <si>
    <t>TOLURA 40 MG</t>
  </si>
  <si>
    <t>POR TBL NOB 28X40MG</t>
  </si>
  <si>
    <t>26576</t>
  </si>
  <si>
    <t>POR TBL NOB 56</t>
  </si>
  <si>
    <t>Thiamazol</t>
  </si>
  <si>
    <t>87148</t>
  </si>
  <si>
    <t>THYROZOL 10</t>
  </si>
  <si>
    <t>83271</t>
  </si>
  <si>
    <t>POR CPS PRO 100X30MG</t>
  </si>
  <si>
    <t>Valsartan</t>
  </si>
  <si>
    <t>176448</t>
  </si>
  <si>
    <t>VALSACOR 80 MG</t>
  </si>
  <si>
    <t>POR TBL FLM 60X80MG</t>
  </si>
  <si>
    <t>192341</t>
  </si>
  <si>
    <t>Pioglitazon</t>
  </si>
  <si>
    <t>193032</t>
  </si>
  <si>
    <t>PIOGLITAZON ACTAVIS 30 MG</t>
  </si>
  <si>
    <t>POR TBL NOB 28X30MG</t>
  </si>
  <si>
    <t>Alogliptin</t>
  </si>
  <si>
    <t>VIPIDIA 25 MG</t>
  </si>
  <si>
    <t>POR TBL FLM 28X25MG</t>
  </si>
  <si>
    <t>Alprazolam</t>
  </si>
  <si>
    <t>125059</t>
  </si>
  <si>
    <t>Atenolol</t>
  </si>
  <si>
    <t>151127</t>
  </si>
  <si>
    <t>ATEHEXAL 25</t>
  </si>
  <si>
    <t>POR TBL FLM 30X25MG BLI II</t>
  </si>
  <si>
    <t>187511</t>
  </si>
  <si>
    <t>POR TBL FLM 20X40MG</t>
  </si>
  <si>
    <t>187494</t>
  </si>
  <si>
    <t>POR TBL FLM 10X20MG</t>
  </si>
  <si>
    <t>187512</t>
  </si>
  <si>
    <t>POR TBL FLM 28X40MG</t>
  </si>
  <si>
    <t>157831</t>
  </si>
  <si>
    <t>ATORVASTATIN +PHARMA 20 MG</t>
  </si>
  <si>
    <t>Atorvastatin a amlodipin</t>
  </si>
  <si>
    <t>30543</t>
  </si>
  <si>
    <t>CADUET 5 MG/10 MG</t>
  </si>
  <si>
    <t>139477</t>
  </si>
  <si>
    <t>BETAMED 20 MG</t>
  </si>
  <si>
    <t>3801</t>
  </si>
  <si>
    <t>CONCOR COR 2,5 MG</t>
  </si>
  <si>
    <t>POR TBL FLM 28X2.5MG</t>
  </si>
  <si>
    <t>Brinzolamid</t>
  </si>
  <si>
    <t>26248</t>
  </si>
  <si>
    <t>AZOPT 10 MG/ML</t>
  </si>
  <si>
    <t>OPH GTT SUS 1X10ML</t>
  </si>
  <si>
    <t>Bromazepam</t>
  </si>
  <si>
    <t>LEXAURIN 1,5</t>
  </si>
  <si>
    <t>POR TBL NOB 30X1.5MG</t>
  </si>
  <si>
    <t>Cilazapril</t>
  </si>
  <si>
    <t>14929</t>
  </si>
  <si>
    <t>INHIBACE 5 MG</t>
  </si>
  <si>
    <t>Cinakalcet</t>
  </si>
  <si>
    <t>28312</t>
  </si>
  <si>
    <t>MIMPARA 60 MG</t>
  </si>
  <si>
    <t>POR TBL FLM 30X60MG</t>
  </si>
  <si>
    <t>15155</t>
  </si>
  <si>
    <t>CITALON 10 MG</t>
  </si>
  <si>
    <t>Esomeprazol</t>
  </si>
  <si>
    <t>147926</t>
  </si>
  <si>
    <t>EMANERA 40 MG</t>
  </si>
  <si>
    <t>POR CPS ETD 14X40MG I</t>
  </si>
  <si>
    <t>Finasterid</t>
  </si>
  <si>
    <t>31054</t>
  </si>
  <si>
    <t>FINEX</t>
  </si>
  <si>
    <t>Formoterol</t>
  </si>
  <si>
    <t>15899</t>
  </si>
  <si>
    <t>FORADIL</t>
  </si>
  <si>
    <t>INH PLV CPS 30X12RG</t>
  </si>
  <si>
    <t>163084</t>
  </si>
  <si>
    <t>POR TBL NOB 28X3MG</t>
  </si>
  <si>
    <t>POR CPS DUR 30X2.5MG</t>
  </si>
  <si>
    <t>122086</t>
  </si>
  <si>
    <t>CORYOL 6,25 MG</t>
  </si>
  <si>
    <t>POR TBL NOB 20X6.25 MG</t>
  </si>
  <si>
    <t>149479</t>
  </si>
  <si>
    <t>POR TBL FLM 14X75MG</t>
  </si>
  <si>
    <t>149481</t>
  </si>
  <si>
    <t>27344</t>
  </si>
  <si>
    <t>PLAVIX 75 MG</t>
  </si>
  <si>
    <t>POR TBL NOB 3X20X100MG</t>
  </si>
  <si>
    <t>188845</t>
  </si>
  <si>
    <t>STACYL 100 MG ENTEROSOLVENTNÍ TABLETY</t>
  </si>
  <si>
    <t>POR TBL ENT 30X100MG I</t>
  </si>
  <si>
    <t>97186</t>
  </si>
  <si>
    <t>EUTHYROX 100 MIKROGRAMŮ</t>
  </si>
  <si>
    <t>POR TBL NOB 100X100RG</t>
  </si>
  <si>
    <t>47139</t>
  </si>
  <si>
    <t>POR TBL NOB 50X50RG I</t>
  </si>
  <si>
    <t>12353</t>
  </si>
  <si>
    <t>SIOFOR 500</t>
  </si>
  <si>
    <t>POR TBL FLM 30X500MG</t>
  </si>
  <si>
    <t>23796</t>
  </si>
  <si>
    <t>POR TBL FLM 30X1000MG</t>
  </si>
  <si>
    <t>12355</t>
  </si>
  <si>
    <t>POR TBL FLM 30X850MG</t>
  </si>
  <si>
    <t>POR TBL PRO 30X50MG</t>
  </si>
  <si>
    <t>53760</t>
  </si>
  <si>
    <t>POR TBL NOB 14X5MG</t>
  </si>
  <si>
    <t>111901</t>
  </si>
  <si>
    <t>14449</t>
  </si>
  <si>
    <t>OMEPRAZOL 20 GALMED</t>
  </si>
  <si>
    <t>POR CPS DUR 56X20MG</t>
  </si>
  <si>
    <t>180639</t>
  </si>
  <si>
    <t>POR TBL ENT 15X40MG II</t>
  </si>
  <si>
    <t>101203</t>
  </si>
  <si>
    <t>POR TBL FLM 20X5MG</t>
  </si>
  <si>
    <t>101199</t>
  </si>
  <si>
    <t>POR TBL FLM 10X5MG</t>
  </si>
  <si>
    <t>101225</t>
  </si>
  <si>
    <t>POR TBL FLM 20X10 MG</t>
  </si>
  <si>
    <t>124126</t>
  </si>
  <si>
    <t>POR TBL NOB 14</t>
  </si>
  <si>
    <t>PREDNISON 5 LÉČIVA</t>
  </si>
  <si>
    <t>POR TBL NOB 20X5MG</t>
  </si>
  <si>
    <t>191025</t>
  </si>
  <si>
    <t>POR TBL NOB 21X5MG</t>
  </si>
  <si>
    <t>148071</t>
  </si>
  <si>
    <t>177529</t>
  </si>
  <si>
    <t>TINTAROS 10 MG</t>
  </si>
  <si>
    <t>Tafluprost</t>
  </si>
  <si>
    <t>136003</t>
  </si>
  <si>
    <t>TAFLOTAN 15 MIKROGRAMŮ/ML OČNÍ KAPKY, ROZTOK, JEDNODÁVKOVÝ OBAL</t>
  </si>
  <si>
    <t>OPH GTT SOL 90X0.3ML</t>
  </si>
  <si>
    <t>26554</t>
  </si>
  <si>
    <t>MICARDIS 80 MG</t>
  </si>
  <si>
    <t>167658</t>
  </si>
  <si>
    <t>TOLURA 20 MG</t>
  </si>
  <si>
    <t>POR TBL NOB 14X20MG</t>
  </si>
  <si>
    <t>167888</t>
  </si>
  <si>
    <t>TELMISARTAN ACTAVIS 80 MG</t>
  </si>
  <si>
    <t>29678</t>
  </si>
  <si>
    <t>POR TBL NOB 30X1</t>
  </si>
  <si>
    <t>Theofylin</t>
  </si>
  <si>
    <t>203184</t>
  </si>
  <si>
    <t>AFONILUM SR 250 MG</t>
  </si>
  <si>
    <t>POR CPS PRO 50X250MG</t>
  </si>
  <si>
    <t>Tiotropium-bromid</t>
  </si>
  <si>
    <t>32393</t>
  </si>
  <si>
    <t>SPIRIVA</t>
  </si>
  <si>
    <t>INH PLV CPS 30X18RG</t>
  </si>
  <si>
    <t>Tramadol, kombinace</t>
  </si>
  <si>
    <t>POR TBL FLM 2X10</t>
  </si>
  <si>
    <t>POR TBL FLM 3X10</t>
  </si>
  <si>
    <t>Trospium</t>
  </si>
  <si>
    <t>17162</t>
  </si>
  <si>
    <t>SPASMED 15</t>
  </si>
  <si>
    <t>POR TBL FLM 30X15MG</t>
  </si>
  <si>
    <t>Valsartan a diuretika</t>
  </si>
  <si>
    <t>161954</t>
  </si>
  <si>
    <t>VALSACOMBI 320 MG/12,5 MG</t>
  </si>
  <si>
    <t>Vápník, kombinace s vitaminem D a/nebo jinými léčivy</t>
  </si>
  <si>
    <t>164886</t>
  </si>
  <si>
    <t>CALTRATE 600 MG/400 IU D3 POTAHOVANÁ TABLETA</t>
  </si>
  <si>
    <t>Vinpocetin</t>
  </si>
  <si>
    <t>192339</t>
  </si>
  <si>
    <t>POR TBL NOB 50X2MG</t>
  </si>
  <si>
    <t>94933</t>
  </si>
  <si>
    <t>AUGMENTIN 1 G</t>
  </si>
  <si>
    <t>POR TBL FLM 14 II</t>
  </si>
  <si>
    <t>Levocetirizin</t>
  </si>
  <si>
    <t>42953</t>
  </si>
  <si>
    <t>XYZAL</t>
  </si>
  <si>
    <t>Sotalol</t>
  </si>
  <si>
    <t>49020</t>
  </si>
  <si>
    <t>SOTAHEXAL 160</t>
  </si>
  <si>
    <t>POR TBL NOB 50X160MG</t>
  </si>
  <si>
    <t>Apixaban</t>
  </si>
  <si>
    <t>193745</t>
  </si>
  <si>
    <t>ELIQUIS 5 MG</t>
  </si>
  <si>
    <t>POR TBL FLM 60X5MG</t>
  </si>
  <si>
    <t>Aciklovir</t>
  </si>
  <si>
    <t>Antiagregancia kromě heparinu, kombinace</t>
  </si>
  <si>
    <t>167509</t>
  </si>
  <si>
    <t>DUOPLAVIN 75 MG/100 MG</t>
  </si>
  <si>
    <t>POR TBL FLM 30X1</t>
  </si>
  <si>
    <t>Acetylcystein</t>
  </si>
  <si>
    <t>POR TBL EFF 10X600MG</t>
  </si>
  <si>
    <t>154063</t>
  </si>
  <si>
    <t>GLIMEPIRID MYLAN 4 MG</t>
  </si>
  <si>
    <t>POR TBL NOB 2X10X100MG</t>
  </si>
  <si>
    <t>49112</t>
  </si>
  <si>
    <t>POR TBL ENT 14X20MG I</t>
  </si>
  <si>
    <t>Telmisartan a amlodipin</t>
  </si>
  <si>
    <t>167860</t>
  </si>
  <si>
    <t>167938</t>
  </si>
  <si>
    <t>POR TBL FLM 14X90MG</t>
  </si>
  <si>
    <t>Prasugrel</t>
  </si>
  <si>
    <t>167934</t>
  </si>
  <si>
    <t>EFIENT 10 MG</t>
  </si>
  <si>
    <t>12494</t>
  </si>
  <si>
    <t>POR TBL FLM 14 I</t>
  </si>
  <si>
    <t>Klindamycin</t>
  </si>
  <si>
    <t>83459</t>
  </si>
  <si>
    <t>POR CPS DUR 100X300MG</t>
  </si>
  <si>
    <t>Léčiva k terapii onemocnění jater</t>
  </si>
  <si>
    <t>181293</t>
  </si>
  <si>
    <t>ESSENTIALE FORTE 600 MG</t>
  </si>
  <si>
    <t>POR CPS DUR 30X600MG</t>
  </si>
  <si>
    <t>12356</t>
  </si>
  <si>
    <t>POR TBL FLM 120X850MG</t>
  </si>
  <si>
    <t>POR TBL PRO 100X25MG</t>
  </si>
  <si>
    <t>POR TBL PRO 100X200MG</t>
  </si>
  <si>
    <t>122685</t>
  </si>
  <si>
    <t>Isosorbid-dinitrát</t>
  </si>
  <si>
    <t>ORM SPR SLG 1X12.7GM</t>
  </si>
  <si>
    <t>188849</t>
  </si>
  <si>
    <t>POR TBL ENT 90X100MG I</t>
  </si>
  <si>
    <t>188844</t>
  </si>
  <si>
    <t>POR TBL ENT 28X100MG I</t>
  </si>
  <si>
    <t>Molsidomin</t>
  </si>
  <si>
    <t>76155</t>
  </si>
  <si>
    <t>CORVATON FORTE</t>
  </si>
  <si>
    <t>Pentoxifylin</t>
  </si>
  <si>
    <t>53480</t>
  </si>
  <si>
    <t>193882</t>
  </si>
  <si>
    <t>TOLUCOMBI 80 MG/12,5 MG</t>
  </si>
  <si>
    <t>84127</t>
  </si>
  <si>
    <t>119773</t>
  </si>
  <si>
    <t>91788</t>
  </si>
  <si>
    <t>NEUROL 0,25</t>
  </si>
  <si>
    <t>Celiprolol</t>
  </si>
  <si>
    <t>163143</t>
  </si>
  <si>
    <t>TENOLOC 200</t>
  </si>
  <si>
    <t>Desloratadin</t>
  </si>
  <si>
    <t>26331</t>
  </si>
  <si>
    <t>POR TBL FLM 100X5MG</t>
  </si>
  <si>
    <t>83318</t>
  </si>
  <si>
    <t>DIGOXIN 0,125 LÉČIVA</t>
  </si>
  <si>
    <t>POR TBL NOB 30X0.125MG</t>
  </si>
  <si>
    <t>Draslík</t>
  </si>
  <si>
    <t>Enoxaparin</t>
  </si>
  <si>
    <t>115404</t>
  </si>
  <si>
    <t>CLEXANE</t>
  </si>
  <si>
    <t>INJ SOL ISP 10X1ML/10KU</t>
  </si>
  <si>
    <t>115400</t>
  </si>
  <si>
    <t>INJ SOL ISP 10X0.2ML/2KU</t>
  </si>
  <si>
    <t>115403</t>
  </si>
  <si>
    <t>INJ SOL ISP 10X0.8ML/8KU</t>
  </si>
  <si>
    <t>Fenoxymethylpenicilin</t>
  </si>
  <si>
    <t>45996</t>
  </si>
  <si>
    <t>OSPEN 500</t>
  </si>
  <si>
    <t>POR TBL FLM 30X500KU</t>
  </si>
  <si>
    <t>56804</t>
  </si>
  <si>
    <t>FURORESE 40</t>
  </si>
  <si>
    <t>Indometacin</t>
  </si>
  <si>
    <t>RCT SUP 10X100MG</t>
  </si>
  <si>
    <t>Irbesartan</t>
  </si>
  <si>
    <t>194145</t>
  </si>
  <si>
    <t>IFIRMASTA 300 MG</t>
  </si>
  <si>
    <t>POR TBL FLM 30X300MG</t>
  </si>
  <si>
    <t>Isosorbid-mononitrát</t>
  </si>
  <si>
    <t>59467</t>
  </si>
  <si>
    <t>MONO MACK DEPOT</t>
  </si>
  <si>
    <t>76402</t>
  </si>
  <si>
    <t>SORBIMON 20 MG</t>
  </si>
  <si>
    <t>Kandesartan</t>
  </si>
  <si>
    <t>175281</t>
  </si>
  <si>
    <t>CANOCORD 16 MG</t>
  </si>
  <si>
    <t>POR TBL NOB 30X16MG</t>
  </si>
  <si>
    <t>Klarithromycin</t>
  </si>
  <si>
    <t>Losartan</t>
  </si>
  <si>
    <t>114065</t>
  </si>
  <si>
    <t>LOZAP 50 ZENTIVA</t>
  </si>
  <si>
    <t>POR TBL FLM 30X50MG</t>
  </si>
  <si>
    <t>13897</t>
  </si>
  <si>
    <t>LOZAP 100 ZENTIVA</t>
  </si>
  <si>
    <t>POR TBL FLM 90X100MG</t>
  </si>
  <si>
    <t>Losartan a diuretika</t>
  </si>
  <si>
    <t>15317</t>
  </si>
  <si>
    <t>LOZAP H</t>
  </si>
  <si>
    <t>Nimesulid</t>
  </si>
  <si>
    <t>17187</t>
  </si>
  <si>
    <t>NIMESIL</t>
  </si>
  <si>
    <t>POR GRA SUS 30X100MG</t>
  </si>
  <si>
    <t>Propafenon</t>
  </si>
  <si>
    <t>58838</t>
  </si>
  <si>
    <t>PROPANORM 300 MG</t>
  </si>
  <si>
    <t>POR TBL FLM 50X300MG</t>
  </si>
  <si>
    <t>Rilmenidin</t>
  </si>
  <si>
    <t>125641</t>
  </si>
  <si>
    <t>TENAXUM</t>
  </si>
  <si>
    <t>POR TBL NOB 90X1MG</t>
  </si>
  <si>
    <t>3424</t>
  </si>
  <si>
    <t>AKTIFERRIN COMPOSITUM</t>
  </si>
  <si>
    <t>POR CPS MOL 100</t>
  </si>
  <si>
    <t>Simvastatin</t>
  </si>
  <si>
    <t>125077</t>
  </si>
  <si>
    <t>APO-SIMVA 10</t>
  </si>
  <si>
    <t>Sumatriptan</t>
  </si>
  <si>
    <t>14786</t>
  </si>
  <si>
    <t>ROSEMIG 100 MG</t>
  </si>
  <si>
    <t>POR TBL FLM 2X100MG I</t>
  </si>
  <si>
    <t>158198</t>
  </si>
  <si>
    <t>POR TBL NOB 100X80MG</t>
  </si>
  <si>
    <t>Thiethylperazin</t>
  </si>
  <si>
    <t>RCT SUP 6X6.5MG</t>
  </si>
  <si>
    <t>17926</t>
  </si>
  <si>
    <t>ZALDIAR</t>
  </si>
  <si>
    <t>Trimetazidin</t>
  </si>
  <si>
    <t>Verapamil</t>
  </si>
  <si>
    <t>43879</t>
  </si>
  <si>
    <t>VEROGALID ER 240 MG</t>
  </si>
  <si>
    <t>POR TBL PRO 100X240MG</t>
  </si>
  <si>
    <t>9205</t>
  </si>
  <si>
    <t>ISOPTIN 80 MG</t>
  </si>
  <si>
    <t>POR TBL FLM 50X80MG</t>
  </si>
  <si>
    <t>Obvazový materiál, náplasti</t>
  </si>
  <si>
    <t>19580</t>
  </si>
  <si>
    <t>OBINADLO ELASTICKÉ UNIVERSÁLNÍ LENKELAST</t>
  </si>
  <si>
    <t>12X5M V NATAŽENÉM STAVU,STŘEDNÍ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</si>
  <si>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</si>
  <si>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</si>
  <si>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</si>
  <si>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</si>
  <si>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</si>
  <si>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</si>
  <si>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</si>
  <si>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Enalapril</t>
  </si>
  <si>
    <t>59642</t>
  </si>
  <si>
    <t>ENAP 10 MG</t>
  </si>
  <si>
    <t>Fenobarbital</t>
  </si>
  <si>
    <t>68578</t>
  </si>
  <si>
    <t>PHENAEMALETTEN</t>
  </si>
  <si>
    <t>POR TBL NOB 50X15MG SKLO</t>
  </si>
  <si>
    <t>Ciklesonid</t>
  </si>
  <si>
    <t>137280</t>
  </si>
  <si>
    <t>ALVESCO 160 INHALER</t>
  </si>
  <si>
    <t>INH SOL PSS 120X160RG</t>
  </si>
  <si>
    <t>Fenofibrát</t>
  </si>
  <si>
    <t>11014</t>
  </si>
  <si>
    <t>LIPANTHYL 267 M</t>
  </si>
  <si>
    <t>POR CPS DUR 90X267MG</t>
  </si>
  <si>
    <t>Itrakonazol</t>
  </si>
  <si>
    <t>50353</t>
  </si>
  <si>
    <t>PROKANAZOL</t>
  </si>
  <si>
    <t>POR CPS DUR 30X100MG</t>
  </si>
  <si>
    <t>Jodovaný povidon</t>
  </si>
  <si>
    <t>16320</t>
  </si>
  <si>
    <t>BRAUNOVIDON MAST</t>
  </si>
  <si>
    <t>DRM UNG 1X100GM</t>
  </si>
  <si>
    <t>Mometason</t>
  </si>
  <si>
    <t>47302</t>
  </si>
  <si>
    <t>ELOCOM</t>
  </si>
  <si>
    <t>DRM CRM 1X100GM 0.1%</t>
  </si>
  <si>
    <t>134282</t>
  </si>
  <si>
    <t>VALSACOMBI 160 MG/12,5 MG</t>
  </si>
  <si>
    <t>Azithromycin</t>
  </si>
  <si>
    <t>Beklometason</t>
  </si>
  <si>
    <t>58792</t>
  </si>
  <si>
    <t>ECOBEC 100 MIKROGRAMŮ</t>
  </si>
  <si>
    <t>Cetirizin</t>
  </si>
  <si>
    <t>Epinefrin (adrenalin)</t>
  </si>
  <si>
    <t>180471</t>
  </si>
  <si>
    <t>EPIPEN 300 MIKROGRAMŮ</t>
  </si>
  <si>
    <t>INJ SOL PEP 1X0.3ML</t>
  </si>
  <si>
    <t>Mefenoxalon</t>
  </si>
  <si>
    <t>DORSIFLEX 200 MG</t>
  </si>
  <si>
    <t>Salbutamol</t>
  </si>
  <si>
    <t>Sodná sůl metamizolu</t>
  </si>
  <si>
    <t>NOVALGIN TABLETY</t>
  </si>
  <si>
    <t>POR TBL FLM 20X500MG</t>
  </si>
  <si>
    <t>132803</t>
  </si>
  <si>
    <t>Fluvastatin</t>
  </si>
  <si>
    <t>200992</t>
  </si>
  <si>
    <t>Kaptopril</t>
  </si>
  <si>
    <t>TENSIOMIN 12,5 MG</t>
  </si>
  <si>
    <t>KLACID 250</t>
  </si>
  <si>
    <t>POR TBL FLM 14X250MG</t>
  </si>
  <si>
    <t>Midazolam</t>
  </si>
  <si>
    <t>15013</t>
  </si>
  <si>
    <t>DORMICUM 7,5 MG</t>
  </si>
  <si>
    <t>POR TBL FLM 10X7.5MG</t>
  </si>
  <si>
    <t>Tamsulosin a dutasterid</t>
  </si>
  <si>
    <t>145987</t>
  </si>
  <si>
    <t>DUODART 0,5 MG/0,4 MG</t>
  </si>
  <si>
    <t>POR CPS DUR 30</t>
  </si>
  <si>
    <t>Acebutolol</t>
  </si>
  <si>
    <t>SECTRAL 400 MG</t>
  </si>
  <si>
    <t>13703</t>
  </si>
  <si>
    <t>ZOVIRAX 200 MG</t>
  </si>
  <si>
    <t>Akamprosat</t>
  </si>
  <si>
    <t>40364</t>
  </si>
  <si>
    <t>CAMPRAL</t>
  </si>
  <si>
    <t>POR TBL ENT 84X300MG</t>
  </si>
  <si>
    <t>96977</t>
  </si>
  <si>
    <t>XANAX 1 MG</t>
  </si>
  <si>
    <t>POR TBL NOB 30X1MG</t>
  </si>
  <si>
    <t>Ambroxol</t>
  </si>
  <si>
    <t>58374</t>
  </si>
  <si>
    <t>AMBROXOL AL KAPKY</t>
  </si>
  <si>
    <t>POR GTT SOL 1X100ML/750MG</t>
  </si>
  <si>
    <t>125052</t>
  </si>
  <si>
    <t>163111</t>
  </si>
  <si>
    <t>ZOREM 10 MG</t>
  </si>
  <si>
    <t>163114</t>
  </si>
  <si>
    <t>ZOREM 5 MG</t>
  </si>
  <si>
    <t>192240</t>
  </si>
  <si>
    <t>POR TBL NOB 98X10MG</t>
  </si>
  <si>
    <t>Amoxicilin</t>
  </si>
  <si>
    <t>POR TBL SUS 14X1000MG</t>
  </si>
  <si>
    <t>167508</t>
  </si>
  <si>
    <t>93015</t>
  </si>
  <si>
    <t>101172</t>
  </si>
  <si>
    <t>30530</t>
  </si>
  <si>
    <t>30550</t>
  </si>
  <si>
    <t>49910</t>
  </si>
  <si>
    <t>POR TBL FLM 98X20MG</t>
  </si>
  <si>
    <t>176913</t>
  </si>
  <si>
    <t>3822</t>
  </si>
  <si>
    <t>CONCOR COR 5 MG</t>
  </si>
  <si>
    <t>Cefuroxim</t>
  </si>
  <si>
    <t>47725</t>
  </si>
  <si>
    <t>ZINNAT 250 MG</t>
  </si>
  <si>
    <t>125441</t>
  </si>
  <si>
    <t>Ciprofibrát</t>
  </si>
  <si>
    <t>47684</t>
  </si>
  <si>
    <t>LIPANOR</t>
  </si>
  <si>
    <t>POR CPS DUR 60X100MG</t>
  </si>
  <si>
    <t>Dexamethason a antiinfektiva</t>
  </si>
  <si>
    <t>2546</t>
  </si>
  <si>
    <t>OPH GTT SUS 1X5ML</t>
  </si>
  <si>
    <t>Diklofenak</t>
  </si>
  <si>
    <t>125121</t>
  </si>
  <si>
    <t>POR TBL RET 30X100MG</t>
  </si>
  <si>
    <t>75632</t>
  </si>
  <si>
    <t>DICLOFENAC AL RETARD</t>
  </si>
  <si>
    <t>POR TBL RET 50X100MG</t>
  </si>
  <si>
    <t>Dimetinden</t>
  </si>
  <si>
    <t>15520</t>
  </si>
  <si>
    <t>FENISTIL</t>
  </si>
  <si>
    <t>POR GTT SOL 1X20ML</t>
  </si>
  <si>
    <t>185435</t>
  </si>
  <si>
    <t>POR TBL FLM 120X500MG</t>
  </si>
  <si>
    <t>Escitalopram</t>
  </si>
  <si>
    <t>134520</t>
  </si>
  <si>
    <t>ELICEA 20 MG</t>
  </si>
  <si>
    <t>120957</t>
  </si>
  <si>
    <t>FLUVASTATIN ACTAVIS 80 MG</t>
  </si>
  <si>
    <t>12121</t>
  </si>
  <si>
    <t>GLIMEPIRID SANDOZ 3 MG TABLETY</t>
  </si>
  <si>
    <t>Chinapril a diuretika</t>
  </si>
  <si>
    <t>64790</t>
  </si>
  <si>
    <t>ACCUZIDE 20</t>
  </si>
  <si>
    <t>76710</t>
  </si>
  <si>
    <t>ACCUZIDE 10</t>
  </si>
  <si>
    <t>Jiná antibiotika pro lokální aplikaci</t>
  </si>
  <si>
    <t>55759</t>
  </si>
  <si>
    <t>PAMYCON NA PŘÍPRAVU KAPEK</t>
  </si>
  <si>
    <t>DRM PLV SOL 1</t>
  </si>
  <si>
    <t>Jiná antihistaminika pro systémovou aplikaci</t>
  </si>
  <si>
    <t>POR TBL NOB 20X2MG</t>
  </si>
  <si>
    <t>Jinanový list (Ginkgo biloba)</t>
  </si>
  <si>
    <t>13491</t>
  </si>
  <si>
    <t>TEBOKAN 40 MG</t>
  </si>
  <si>
    <t>144246</t>
  </si>
  <si>
    <t>KLARITROMYCIN MYLAN 500 MG</t>
  </si>
  <si>
    <t>132644</t>
  </si>
  <si>
    <t>POR TBL NOB 14X500MG</t>
  </si>
  <si>
    <t>Kodein</t>
  </si>
  <si>
    <t>CODEIN SLOVAKOFARMA 30 MG</t>
  </si>
  <si>
    <t>POR TBL NOB 10X30MG</t>
  </si>
  <si>
    <t>188850</t>
  </si>
  <si>
    <t>POR TBL ENT 100X100MG I</t>
  </si>
  <si>
    <t>201121</t>
  </si>
  <si>
    <t>POR TBL ENT 100X100MG II</t>
  </si>
  <si>
    <t>Kyselina ursodeoxycholová</t>
  </si>
  <si>
    <t>13808</t>
  </si>
  <si>
    <t>URSOSAN</t>
  </si>
  <si>
    <t>POR CPS DUR 100X250MG</t>
  </si>
  <si>
    <t>Lacidipin</t>
  </si>
  <si>
    <t>47670</t>
  </si>
  <si>
    <t>LACIPIL 4 MG</t>
  </si>
  <si>
    <t>POR TBL FLM 28X4MG</t>
  </si>
  <si>
    <t>125753</t>
  </si>
  <si>
    <t>ESSENTIALE FORTE N</t>
  </si>
  <si>
    <t>POR CPS DUR 100</t>
  </si>
  <si>
    <t>85142</t>
  </si>
  <si>
    <t>146219</t>
  </si>
  <si>
    <t>LOSARTAN TEVA 50 MG</t>
  </si>
  <si>
    <t>POR TBL FLM 98X50MG OPA</t>
  </si>
  <si>
    <t>Mebendazol</t>
  </si>
  <si>
    <t>122198</t>
  </si>
  <si>
    <t>VERMOX</t>
  </si>
  <si>
    <t>POR TBL NOB 6X100MG</t>
  </si>
  <si>
    <t>164639</t>
  </si>
  <si>
    <t>GLUCOPHAGE 500 MG</t>
  </si>
  <si>
    <t>POR TBL FLM 50X500MG</t>
  </si>
  <si>
    <t>Methyldopa (levotočivá)</t>
  </si>
  <si>
    <t>POR TBL NOB 50X250MG</t>
  </si>
  <si>
    <t>32673</t>
  </si>
  <si>
    <t>METOPROLOL AL 200 RETARD</t>
  </si>
  <si>
    <t>POR TBL PRO 50X200MG</t>
  </si>
  <si>
    <t>Moxonidin</t>
  </si>
  <si>
    <t>125391</t>
  </si>
  <si>
    <t>CYNT 0,4</t>
  </si>
  <si>
    <t>POR TBL FLM 98X0.4MG</t>
  </si>
  <si>
    <t>POR GRA SUS 30X100MG I</t>
  </si>
  <si>
    <t>66046</t>
  </si>
  <si>
    <t>AULIN GEL</t>
  </si>
  <si>
    <t>DRM GEL 1X100GM</t>
  </si>
  <si>
    <t>Nitrofurantoin</t>
  </si>
  <si>
    <t>Ofloxacin</t>
  </si>
  <si>
    <t>55636</t>
  </si>
  <si>
    <t>OFLOXIN 200</t>
  </si>
  <si>
    <t>POR TBL FLM 10X200MG</t>
  </si>
  <si>
    <t>122114</t>
  </si>
  <si>
    <t>APO-OME 20</t>
  </si>
  <si>
    <t>POR CPS ETD 100X20MG</t>
  </si>
  <si>
    <t>132531</t>
  </si>
  <si>
    <t>180666</t>
  </si>
  <si>
    <t>POR TBL ENT 28X40MG II</t>
  </si>
  <si>
    <t>47085</t>
  </si>
  <si>
    <t>PENTOMER RETARD 400 MG</t>
  </si>
  <si>
    <t>POR TBL PRO 100X400MG</t>
  </si>
  <si>
    <t>120810</t>
  </si>
  <si>
    <t>APO-PERINDO 8 MG</t>
  </si>
  <si>
    <t>POR TBL NOB 100X8MG</t>
  </si>
  <si>
    <t>124133</t>
  </si>
  <si>
    <t>Přípravky pro léčbu bradavic a kuřích ok</t>
  </si>
  <si>
    <t>164543</t>
  </si>
  <si>
    <t>DUOFILM</t>
  </si>
  <si>
    <t>DRM SOL 1X15ML</t>
  </si>
  <si>
    <t>Rabeprazol</t>
  </si>
  <si>
    <t>Ramipril a diuretika</t>
  </si>
  <si>
    <t>115594</t>
  </si>
  <si>
    <t>MEDORAM PLUS H 5/25 MG</t>
  </si>
  <si>
    <t>168904</t>
  </si>
  <si>
    <t>148070</t>
  </si>
  <si>
    <t>148074</t>
  </si>
  <si>
    <t>POR TBL FLM 90X20MG</t>
  </si>
  <si>
    <t>49706</t>
  </si>
  <si>
    <t>CRESTOR 20 MG</t>
  </si>
  <si>
    <t>Sildenafil</t>
  </si>
  <si>
    <t>143428</t>
  </si>
  <si>
    <t>SILDENAFIL SANDOZ 100 MG</t>
  </si>
  <si>
    <t>POR TBL NOB 8X100MG</t>
  </si>
  <si>
    <t>149952</t>
  </si>
  <si>
    <t>SILDENAFIL ACTAVIS 50 MG</t>
  </si>
  <si>
    <t>POR TBL FLM 4X50MG</t>
  </si>
  <si>
    <t>Silymarin</t>
  </si>
  <si>
    <t>1147</t>
  </si>
  <si>
    <t>SILYMARIN AL 50</t>
  </si>
  <si>
    <t>POR TBL OBD 100X50MG</t>
  </si>
  <si>
    <t>54498</t>
  </si>
  <si>
    <t>ZOCOR 20 MG</t>
  </si>
  <si>
    <t>Sodná sůl dokusátu, včetně kombinací</t>
  </si>
  <si>
    <t>RCT SOL 2X67.5ML</t>
  </si>
  <si>
    <t>14498</t>
  </si>
  <si>
    <t>POR TBL PRO 100X0.4MG</t>
  </si>
  <si>
    <t>26577</t>
  </si>
  <si>
    <t>POR TBL NOB 28X1</t>
  </si>
  <si>
    <t>193884</t>
  </si>
  <si>
    <t>Tobramycin</t>
  </si>
  <si>
    <t>OPH GTT SOL 1X5ML/15MG</t>
  </si>
  <si>
    <t>93207</t>
  </si>
  <si>
    <t>OPH UNG 1X3.5GM</t>
  </si>
  <si>
    <t>Tolperison</t>
  </si>
  <si>
    <t>57525</t>
  </si>
  <si>
    <t>MYDOCALM 150 MG</t>
  </si>
  <si>
    <t>POR TBL FLM 30X150MG</t>
  </si>
  <si>
    <t>Tramadol</t>
  </si>
  <si>
    <t>32086</t>
  </si>
  <si>
    <t>TRALGIT</t>
  </si>
  <si>
    <t>POR CPS DUR 20X50MG</t>
  </si>
  <si>
    <t>Vaginální kroužek s progestinem a estrogenem</t>
  </si>
  <si>
    <t>132656</t>
  </si>
  <si>
    <t>NUVARING 0,120 MG/0,015 MG ZA 24 HODIN</t>
  </si>
  <si>
    <t>VAG INS 1X3INS</t>
  </si>
  <si>
    <t>155653</t>
  </si>
  <si>
    <t>KYLOTAN PLUS H 160/12,5 MG</t>
  </si>
  <si>
    <t>91995</t>
  </si>
  <si>
    <t>ISOPTIN SR 240 MG</t>
  </si>
  <si>
    <t>Břečťanový list</t>
  </si>
  <si>
    <t>23739</t>
  </si>
  <si>
    <t>PROSPAN</t>
  </si>
  <si>
    <t>POR SIR 1X100ML/700MG</t>
  </si>
  <si>
    <t>193747</t>
  </si>
  <si>
    <t>POR TBL FLM 168X5MG</t>
  </si>
  <si>
    <t>Salmeterol a flutikason</t>
  </si>
  <si>
    <t>45964</t>
  </si>
  <si>
    <t>SERETIDE DISKUS 50/250</t>
  </si>
  <si>
    <t>INH PLV 1X60DÁV</t>
  </si>
  <si>
    <t>Itopridum</t>
  </si>
  <si>
    <t>Jiná</t>
  </si>
  <si>
    <t>*1004</t>
  </si>
  <si>
    <t>Jiný</t>
  </si>
  <si>
    <t>*7999</t>
  </si>
  <si>
    <t>*2060</t>
  </si>
  <si>
    <t>Kompresní punčochy a návleky</t>
  </si>
  <si>
    <t>45389</t>
  </si>
  <si>
    <t>PUNČOCHY KOMPRESNÍ STEHENNÍ II.K.T.</t>
  </si>
  <si>
    <t>MAXIS COMFORT A-G</t>
  </si>
  <si>
    <t>55760</t>
  </si>
  <si>
    <t>DRM PLV SOL 10</t>
  </si>
  <si>
    <t>148078</t>
  </si>
  <si>
    <t>POR TBL FLM 90X40MG</t>
  </si>
  <si>
    <t>Sitagliptin</t>
  </si>
  <si>
    <t>28740</t>
  </si>
  <si>
    <t>JANUVIA 100 MG</t>
  </si>
  <si>
    <t>POR TBL FLM 28X100MG</t>
  </si>
  <si>
    <t>214604</t>
  </si>
  <si>
    <t>45387</t>
  </si>
  <si>
    <t>PUNČOCHY KOMPRESNÍ LÝTKOVÉ II.K.T.</t>
  </si>
  <si>
    <t>MAXIS COMFORT A-D</t>
  </si>
  <si>
    <t>Kyselina askorbová (vitamin C)</t>
  </si>
  <si>
    <t>40522</t>
  </si>
  <si>
    <t>VITAMIN C-INJEKTOPAS 7.5 G</t>
  </si>
  <si>
    <t>INF CNC SOL 7.5G/50ML</t>
  </si>
  <si>
    <t>75023</t>
  </si>
  <si>
    <t>COTRIMOXAZOL AL FORTE</t>
  </si>
  <si>
    <t>POR TBL NOB 20X960MG</t>
  </si>
  <si>
    <t>Flutikason</t>
  </si>
  <si>
    <t>95604</t>
  </si>
  <si>
    <t>FLIXOTIDE 50 INHALER N</t>
  </si>
  <si>
    <t>INH SUS PSS 120X50RG</t>
  </si>
  <si>
    <t>125051</t>
  </si>
  <si>
    <t>POR TBL NOB 90X10MG</t>
  </si>
  <si>
    <t>49009</t>
  </si>
  <si>
    <t>Benzathin-fenoxymethylpenicilin</t>
  </si>
  <si>
    <t>49549</t>
  </si>
  <si>
    <t>OSPEN 400</t>
  </si>
  <si>
    <t>POR SIR 1X150ML</t>
  </si>
  <si>
    <t>Betamethason a antibiotika</t>
  </si>
  <si>
    <t>17171</t>
  </si>
  <si>
    <t>BELOGENT MAST</t>
  </si>
  <si>
    <t>DRM UNG 30GM</t>
  </si>
  <si>
    <t>176914</t>
  </si>
  <si>
    <t>195986</t>
  </si>
  <si>
    <t>SOBYCOR 2,5 MG</t>
  </si>
  <si>
    <t>POR TBL FLM 30X2.5MG</t>
  </si>
  <si>
    <t>Bisoprolol a thiazidy</t>
  </si>
  <si>
    <t>13603</t>
  </si>
  <si>
    <t>LODOZ 5 MG</t>
  </si>
  <si>
    <t>LEXAURIN 3</t>
  </si>
  <si>
    <t>47728</t>
  </si>
  <si>
    <t>193502</t>
  </si>
  <si>
    <t>POR CPS DUR 100X110MG</t>
  </si>
  <si>
    <t>28812</t>
  </si>
  <si>
    <t>POR TBL DIS 90X5MG</t>
  </si>
  <si>
    <t>58142</t>
  </si>
  <si>
    <t>DICLOFENAC AL 50</t>
  </si>
  <si>
    <t>46620</t>
  </si>
  <si>
    <t>UNO</t>
  </si>
  <si>
    <t>POR TBL PRO 10X150MG</t>
  </si>
  <si>
    <t>Drospirenon a ethinylestradiol</t>
  </si>
  <si>
    <t>66196</t>
  </si>
  <si>
    <t>YADINE</t>
  </si>
  <si>
    <t>POR TBL FLM 3X21</t>
  </si>
  <si>
    <t>Eplerenon</t>
  </si>
  <si>
    <t>174338</t>
  </si>
  <si>
    <t>EPLERENON ACTAVIS 50 MG</t>
  </si>
  <si>
    <t>203060</t>
  </si>
  <si>
    <t>EPLERENON SANDOZ 50 MG</t>
  </si>
  <si>
    <t>POR TBL FLM 90X50MG</t>
  </si>
  <si>
    <t>Erdostein</t>
  </si>
  <si>
    <t>87073</t>
  </si>
  <si>
    <t>POR PLV SOL 20</t>
  </si>
  <si>
    <t>135928</t>
  </si>
  <si>
    <t>ESOPREX 10 MG</t>
  </si>
  <si>
    <t>42466</t>
  </si>
  <si>
    <t>FLIXOTIDE 125 INHALER N</t>
  </si>
  <si>
    <t>INH SUS PSS 120X125RG</t>
  </si>
  <si>
    <t>200995</t>
  </si>
  <si>
    <t>POR TBL PRO 98X80MG</t>
  </si>
  <si>
    <t>12046</t>
  </si>
  <si>
    <t>GLIMEPIRID SANDOZ 2 MG TABLETY</t>
  </si>
  <si>
    <t>Glycerol-trinitrát</t>
  </si>
  <si>
    <t>85071</t>
  </si>
  <si>
    <t>NITROMINT</t>
  </si>
  <si>
    <t>ORM SPR SLG 1X10GM</t>
  </si>
  <si>
    <t>76380</t>
  </si>
  <si>
    <t>RHEFLUIN</t>
  </si>
  <si>
    <t>Imidazolové a triazolové deriváty, kombinace</t>
  </si>
  <si>
    <t>500892</t>
  </si>
  <si>
    <t>POR TBL FLM 28X300MG</t>
  </si>
  <si>
    <t>25976</t>
  </si>
  <si>
    <t>POR TBL FLM 98X7,5MG</t>
  </si>
  <si>
    <t>Klotrimazol</t>
  </si>
  <si>
    <t>DRM CRM 1X20GM/200MG</t>
  </si>
  <si>
    <t>Kyselina listová</t>
  </si>
  <si>
    <t>ACIDUM FOLICUM LÉČIVA</t>
  </si>
  <si>
    <t>POR TBL OBD 30X10MG</t>
  </si>
  <si>
    <t>Metformin a vildagliptin</t>
  </si>
  <si>
    <t>29734</t>
  </si>
  <si>
    <t>EUCREAS 50 MG/850 MG</t>
  </si>
  <si>
    <t>POR TBL FLM 60 I</t>
  </si>
  <si>
    <t>192520</t>
  </si>
  <si>
    <t>NASONEX</t>
  </si>
  <si>
    <t>NAS SPR SUS 60X50RG</t>
  </si>
  <si>
    <t>59807</t>
  </si>
  <si>
    <t>INJ SOL 2X0.8ML</t>
  </si>
  <si>
    <t>Oxybutynin</t>
  </si>
  <si>
    <t>59104</t>
  </si>
  <si>
    <t>UROXAL 5 MG</t>
  </si>
  <si>
    <t>POR TBL NOB 60X5MG</t>
  </si>
  <si>
    <t>42591</t>
  </si>
  <si>
    <t>RECTODELT 100 MG</t>
  </si>
  <si>
    <t>RCT SUP 4X100MG</t>
  </si>
  <si>
    <t>53535</t>
  </si>
  <si>
    <t>PROPAFENON AL 150</t>
  </si>
  <si>
    <t>POR TBL FLM 50X150MG</t>
  </si>
  <si>
    <t>157898</t>
  </si>
  <si>
    <t>SILDENAFIL MYLAN 100 MG</t>
  </si>
  <si>
    <t>POR TBL FLM 4X100MG</t>
  </si>
  <si>
    <t>125086</t>
  </si>
  <si>
    <t>APO-SIMVA 20</t>
  </si>
  <si>
    <t>49014</t>
  </si>
  <si>
    <t>167674</t>
  </si>
  <si>
    <t>TOLURA 80 MG</t>
  </si>
  <si>
    <t>167678</t>
  </si>
  <si>
    <t>POR TBL NOB 98X80MG</t>
  </si>
  <si>
    <t>167862</t>
  </si>
  <si>
    <t>POR TBL NOB 90X1</t>
  </si>
  <si>
    <t>167855</t>
  </si>
  <si>
    <t>29676</t>
  </si>
  <si>
    <t>MICARDISPLUS 40/12,5 MG</t>
  </si>
  <si>
    <t>54034</t>
  </si>
  <si>
    <t>POR TBL RET 100X240MG</t>
  </si>
  <si>
    <t>193748</t>
  </si>
  <si>
    <t>POR TBL FLM 200X5MG</t>
  </si>
  <si>
    <t>190968</t>
  </si>
  <si>
    <t>TRIPLIXAM 10 MG/2,5 MG/5 MG</t>
  </si>
  <si>
    <t>45363</t>
  </si>
  <si>
    <t>PUNČOCHY KOMPRESNÍ POLOSTEHENNÍ II.K.T.</t>
  </si>
  <si>
    <t>MEMORY MEDICAL STOCKINGS A-F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</si>
  <si>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</si>
  <si>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</si>
  <si>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</si>
  <si>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</si>
  <si>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</si>
  <si>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R06AE09 - Levocetirizin</t>
  </si>
  <si>
    <t>C10AA01 - Simvastatin</t>
  </si>
  <si>
    <t>J01AA02 - Doxycyklin</t>
  </si>
  <si>
    <t>G04CB01 - Finasterid</t>
  </si>
  <si>
    <t>N02AX02 - Tramadol</t>
  </si>
  <si>
    <t>C07BB07 - Bisoprolol a thiazidy</t>
  </si>
  <si>
    <t>C09BA05 - Ramipril a diuretika</t>
  </si>
  <si>
    <t>N06AB10 - Escitalopram</t>
  </si>
  <si>
    <t>C09BA06 - Chinapril a diuretika</t>
  </si>
  <si>
    <t>A02BC05 - Esomeprazol</t>
  </si>
  <si>
    <t>C09CA01 - Losartan</t>
  </si>
  <si>
    <t>C09DA01 - Losartan a diuretika</t>
  </si>
  <si>
    <t>N02CC01 - Sumatriptan</t>
  </si>
  <si>
    <t>C01BC03 - Propafenon</t>
  </si>
  <si>
    <t>N06AB06 - Sertralin</t>
  </si>
  <si>
    <t>N06BX18 - Vinpocetin</t>
  </si>
  <si>
    <t>R03BA05 - Flutikason</t>
  </si>
  <si>
    <t>R03AC13 - Formoterol</t>
  </si>
  <si>
    <t>R03AK06 - Salmeterol a flutikason</t>
  </si>
  <si>
    <t>C10AB05 - Fenofibrát</t>
  </si>
  <si>
    <t>C09CA01</t>
  </si>
  <si>
    <t>C09DA01</t>
  </si>
  <si>
    <t>C10AA01</t>
  </si>
  <si>
    <t>N02CC01</t>
  </si>
  <si>
    <t>C10AB05</t>
  </si>
  <si>
    <t>J01AA02</t>
  </si>
  <si>
    <t>N06AB06</t>
  </si>
  <si>
    <t>A02BC05</t>
  </si>
  <si>
    <t>G04CB01</t>
  </si>
  <si>
    <t>N06BX18</t>
  </si>
  <si>
    <t>R03AC13</t>
  </si>
  <si>
    <t>C02AC05</t>
  </si>
  <si>
    <t>C09BA05</t>
  </si>
  <si>
    <t>C09BA06</t>
  </si>
  <si>
    <t>N02AX02</t>
  </si>
  <si>
    <t>N06AB10</t>
  </si>
  <si>
    <t>R03AK06</t>
  </si>
  <si>
    <t>R06AE09</t>
  </si>
  <si>
    <t>R03BA05</t>
  </si>
  <si>
    <t>C01BC03</t>
  </si>
  <si>
    <t>C07BB07</t>
  </si>
  <si>
    <t>Přehled plnění PL - Preskripce léčivých přípravků - orientační přehled</t>
  </si>
  <si>
    <t>50115001     implant.umělé těl.náhr.-kardiostim. (sk.Z_517)</t>
  </si>
  <si>
    <t>5015</t>
  </si>
  <si>
    <t>lůžkové oddělení ECMO</t>
  </si>
  <si>
    <t>lůžkové oddělení ECMO Celkem</t>
  </si>
  <si>
    <t>ZA315</t>
  </si>
  <si>
    <t>Kompresa NT 5 x 5 cm / 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</si>
  <si>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</si>
  <si>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</si>
  <si>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</si>
  <si>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</si>
  <si>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</si>
  <si>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</si>
  <si>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</si>
  <si>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</si>
  <si>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ZA429</t>
  </si>
  <si>
    <t>Obinadlo elastické idealtex   8 cm x 5 m 931061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</si>
  <si>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</si>
  <si>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</si>
  <si>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</si>
  <si>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</si>
  <si>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</si>
  <si>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</si>
  <si>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</si>
  <si>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</si>
  <si>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</si>
  <si>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</si>
  <si>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</si>
  <si>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</si>
  <si>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ZA476</t>
  </si>
  <si>
    <t>Krytí mepilex border lite 10 x 10 cm bal. á 5 ks 281300-00</t>
  </si>
  <si>
    <t>ZA478</t>
  </si>
  <si>
    <t>Krytí actisorb plus 10,5 x 10,5 cm bal. á 10 ks SYSMAP105_1/5</t>
  </si>
  <si>
    <t>ZA507</t>
  </si>
  <si>
    <t>Náplast tegaderm 8,5 cm x 10,5 cm bal. á 50 ks s výřezem 1635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</si>
  <si>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</si>
  <si>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</si>
  <si>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</si>
  <si>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</si>
  <si>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</si>
  <si>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</si>
  <si>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</si>
  <si>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</si>
  <si>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</si>
  <si>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</si>
  <si>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</si>
  <si>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</si>
  <si>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</si>
  <si>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</si>
  <si>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</si>
  <si>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</si>
  <si>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</si>
  <si>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</si>
  <si>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</si>
  <si>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</si>
  <si>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</si>
  <si>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</si>
  <si>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</si>
  <si>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</si>
  <si>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</si>
  <si>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</si>
  <si>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</si>
  <si>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</si>
  <si>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</si>
  <si>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</si>
  <si>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</si>
  <si>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</si>
  <si>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</si>
  <si>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</si>
  <si>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ZF352</t>
  </si>
  <si>
    <t>Náplast transpore bílá 2,50 cm x 9,14 m bal. á 12 ks 1534-1</t>
  </si>
  <si>
    <t>ZF746</t>
  </si>
  <si>
    <t>Hydrosorb 5 x 7,5 cm sterilní bal. á 5 ks 900853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</si>
  <si>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</si>
  <si>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</si>
  <si>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</si>
  <si>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</si>
  <si>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</si>
  <si>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</si>
  <si>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</si>
  <si>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</si>
  <si>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</si>
  <si>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</si>
  <si>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</si>
  <si>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</si>
  <si>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</si>
  <si>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</si>
  <si>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</si>
  <si>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</si>
  <si>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</si>
  <si>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Hyiodine rotok na chronické rány bal. á 50 ml HYIODINE</t>
  </si>
  <si>
    <t>ZK759</t>
  </si>
  <si>
    <t>Náplast water resistant cosmos bal. á 20 ks (10+10) 5351233</t>
  </si>
  <si>
    <t>ZG612</t>
  </si>
  <si>
    <t>Krytí mepilex 10 x 10 cm bal. á 5 ks 294100</t>
  </si>
  <si>
    <t>ZK646</t>
  </si>
  <si>
    <t>Náplast tegaderm CHG 8,5 cm x 11,5 cm na CŽK-antibakt. bal. á 25 ks 1657R</t>
  </si>
  <si>
    <t>ZK920</t>
  </si>
  <si>
    <t>Kanystr Info V.A.C. M8275063</t>
  </si>
  <si>
    <t>ZL410</t>
  </si>
  <si>
    <t>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</si>
  <si>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</si>
  <si>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</si>
  <si>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</si>
  <si>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</si>
  <si>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</si>
  <si>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</si>
  <si>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</si>
  <si>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</si>
  <si>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</si>
  <si>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</si>
  <si>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</si>
  <si>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</si>
  <si>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</si>
  <si>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</si>
  <si>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</si>
  <si>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</si>
  <si>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</si>
  <si>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</si>
  <si>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ZL973</t>
  </si>
  <si>
    <t>Pěna renasys-F střední set (M) 66800795</t>
  </si>
  <si>
    <t>ZL997</t>
  </si>
  <si>
    <t>Obinadlo hyrofilní sterilní 10 cm x 5 m  004310174</t>
  </si>
  <si>
    <t>ZL995</t>
  </si>
  <si>
    <t>Obinadlo hyrofilní sterilní  6 cm x 5 m  004310190</t>
  </si>
  <si>
    <t>ZA615</t>
  </si>
  <si>
    <t>Tampón cavilon 1 ml bal. á 25 ks 3343E</t>
  </si>
  <si>
    <t>ZA638</t>
  </si>
  <si>
    <t>Set kardio 1 bal. á 35 ks 41026</t>
  </si>
  <si>
    <t>ZA545</t>
  </si>
  <si>
    <t>Krytí hydrogel. NU-GEL s algin. 15 g bal. á 10 ks SYSMNG415EE</t>
  </si>
  <si>
    <t>ZA492</t>
  </si>
  <si>
    <t>Krytí suprasorb H 10 x 10 cm hydrokoloidní standard bal. á 10 ks 20403</t>
  </si>
  <si>
    <t>ZF748</t>
  </si>
  <si>
    <t>Krytí suprasorb H 14x14 cm bal. á 5 ks 20430</t>
  </si>
  <si>
    <t>ZF423</t>
  </si>
  <si>
    <t>Krytí suprasorb F 10 cm x 10 m role nesterilní foliový obvaz 20468</t>
  </si>
  <si>
    <t>ZM325</t>
  </si>
  <si>
    <t>Hyiodine gel na chronické rány á 22 g HYIODINE22</t>
  </si>
  <si>
    <t>ZM336</t>
  </si>
  <si>
    <t>Krytí pooperační a fixační s absorpční pěnou OPSITE Post-Op Visible omyvatelné průhledné vel. 30 x 10 cm bal. á 20 ks 66800140</t>
  </si>
  <si>
    <t>ZL801</t>
  </si>
  <si>
    <t>Houba V.A.C. Veraflo Dressing small ULTVFL05SM</t>
  </si>
  <si>
    <t>ZC103</t>
  </si>
  <si>
    <t>Krytí hydrocoll sacrum 12 x 18 cm bal. á 5 ks 900755</t>
  </si>
  <si>
    <t>ZM952</t>
  </si>
  <si>
    <t>Krytí mepilex border post-op sterilní 9 x 15 cm bal. á 10 ks 495300</t>
  </si>
  <si>
    <t>ZL982</t>
  </si>
  <si>
    <t>Gáza renasys-G střední set 66800934</t>
  </si>
  <si>
    <t>ZA597</t>
  </si>
  <si>
    <t>Krytí aquacel hydrofibre 5 x  5 cm á 10 ks 0081002 177901</t>
  </si>
  <si>
    <t>ZI975</t>
  </si>
  <si>
    <t>Pěna velká V.A.C M8275053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</si>
  <si>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</si>
  <si>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</si>
  <si>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</si>
  <si>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</si>
  <si>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ZA484</t>
  </si>
  <si>
    <t>Krytí tielle pěnové sacrum 18 x 18 cm bal. á 5 ks MTL104 1/5</t>
  </si>
  <si>
    <t>ZA543</t>
  </si>
  <si>
    <t>Krytí tielle pěnové   7 x  9 cm bal. á 10 ks SYS MTL100 EE</t>
  </si>
  <si>
    <t>ZA119</t>
  </si>
  <si>
    <t>Trokar hrudní 18F 30 cm 636,18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</si>
  <si>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</si>
  <si>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</si>
  <si>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</si>
  <si>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</si>
  <si>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</si>
  <si>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</si>
  <si>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</si>
  <si>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</si>
  <si>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</si>
  <si>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</si>
  <si>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</si>
  <si>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</si>
  <si>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</si>
  <si>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</si>
  <si>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</si>
  <si>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</si>
  <si>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</si>
  <si>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</si>
  <si>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</si>
  <si>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</si>
  <si>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</si>
  <si>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</si>
  <si>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ZB078</t>
  </si>
  <si>
    <t>Láhev redon drenofast 600 ml-kompletní á 30 ks 28 600</t>
  </si>
  <si>
    <t>ZB097</t>
  </si>
  <si>
    <t>Trokar hrudní Argyle Ch24/41 cm bal. á 10 ks 8888561050</t>
  </si>
  <si>
    <t>ZB231</t>
  </si>
  <si>
    <t>Pinzeta anatomická 14 cm P00894</t>
  </si>
  <si>
    <t>ZB249</t>
  </si>
  <si>
    <t>Sáček močový s křížovou výpustí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</si>
  <si>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</si>
  <si>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</si>
  <si>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</si>
  <si>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</si>
  <si>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</si>
  <si>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</si>
  <si>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ZB586</t>
  </si>
  <si>
    <t>Vzduchovod nosní PVC 7/9 KVS 321028 (579209)</t>
  </si>
  <si>
    <t>ZB588</t>
  </si>
  <si>
    <t>Vzduchovod nosní PVC 8,5/11 KVS 321034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</si>
  <si>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</si>
  <si>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</si>
  <si>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</si>
  <si>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</si>
  <si>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</si>
  <si>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</si>
  <si>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</si>
  <si>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</si>
  <si>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</si>
  <si>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</si>
  <si>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</si>
  <si>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</si>
  <si>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</si>
  <si>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</si>
  <si>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</si>
  <si>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</si>
  <si>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</si>
  <si>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</si>
  <si>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</si>
  <si>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</si>
  <si>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</si>
  <si>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</si>
  <si>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</si>
  <si>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</si>
  <si>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</si>
  <si>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</si>
  <si>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</si>
  <si>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</si>
  <si>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</si>
  <si>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33 x 51 mm pro dospělé H-108006</t>
  </si>
  <si>
    <t>ZC751</t>
  </si>
  <si>
    <t>Čepelka skalpelová 11 BB511</t>
  </si>
  <si>
    <t>ZC766</t>
  </si>
  <si>
    <t>Nůžky chirurgické rovné hrotnaté P00768</t>
  </si>
  <si>
    <t>ZC798</t>
  </si>
  <si>
    <t>Fonendoskop oboustranný 47 mm pro dospělé KVS-30L</t>
  </si>
  <si>
    <t>ZD650</t>
  </si>
  <si>
    <t>Aquapak - sterilní voda 340 ml s adaptérem bal. á 20 ks 400340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</si>
  <si>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</si>
  <si>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</si>
  <si>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</si>
  <si>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</si>
  <si>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</si>
  <si>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</si>
  <si>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</si>
  <si>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</si>
  <si>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</si>
  <si>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</si>
  <si>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</si>
  <si>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</si>
  <si>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</si>
  <si>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</si>
  <si>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</si>
  <si>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</si>
  <si>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</si>
  <si>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</si>
  <si>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</si>
  <si>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</si>
  <si>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</si>
  <si>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</si>
  <si>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</si>
  <si>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</si>
  <si>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</si>
  <si>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</si>
  <si>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ZB077</t>
  </si>
  <si>
    <t>Láhev redon drenofast 600 ml-samostatná 28 650</t>
  </si>
  <si>
    <t>ZB298</t>
  </si>
  <si>
    <t>Trokar hrudní Argyle Ch16/25 cm bal. á 10 ks 8888561035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</si>
  <si>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</si>
  <si>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</si>
  <si>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</si>
  <si>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</si>
  <si>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</si>
  <si>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</si>
  <si>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</si>
  <si>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</si>
  <si>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</si>
  <si>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</si>
  <si>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</si>
  <si>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</si>
  <si>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</si>
  <si>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</si>
  <si>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</si>
  <si>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</si>
  <si>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ZL881</t>
  </si>
  <si>
    <t>Manžeta TK k tonometru omron CW dospělá prodloužená délka 22 - 42 cm CW 101 00049</t>
  </si>
  <si>
    <t>ZB743</t>
  </si>
  <si>
    <t>Manžeta TK k tonometru dospělá dvouhadičková na suchý zip P00171</t>
  </si>
  <si>
    <t>ZC735</t>
  </si>
  <si>
    <t>Vzduchovod ústní guedell 100 mm 24107</t>
  </si>
  <si>
    <t>ZD030</t>
  </si>
  <si>
    <t>Skalpel jednorázový cutfix sterilní bal. á 10 ks 5518040</t>
  </si>
  <si>
    <t>ZB585</t>
  </si>
  <si>
    <t>Vzduchovod nosní PVC 6/8 KVS 321024 (579208)</t>
  </si>
  <si>
    <t>ZB542</t>
  </si>
  <si>
    <t>Adaptér m/m 5206642</t>
  </si>
  <si>
    <t>ZJ672</t>
  </si>
  <si>
    <t>Pohár na moč 250 ml UH GAMA204809</t>
  </si>
  <si>
    <t>ZC894</t>
  </si>
  <si>
    <t>Kryt průtokoměru plastový 100 162-087-902</t>
  </si>
  <si>
    <t>ZM893</t>
  </si>
  <si>
    <t>Pinzeta chirurgická 140 mm PL815-142</t>
  </si>
  <si>
    <t>ZA904</t>
  </si>
  <si>
    <t>Mikronebulizér s maskou 41893</t>
  </si>
  <si>
    <t>ZK571</t>
  </si>
  <si>
    <t>Stojan na zkumavky kolíkový 190 x 100 x 70 mm 331021430302</t>
  </si>
  <si>
    <t>ZN092</t>
  </si>
  <si>
    <t>Stojan na zkumavky stupňovitý průměr 17 mm 60 otvorů IBSA331039239000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</si>
  <si>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</si>
  <si>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</si>
  <si>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</si>
  <si>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</si>
  <si>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</si>
  <si>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</si>
  <si>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</si>
  <si>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</si>
  <si>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</si>
  <si>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</si>
  <si>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</si>
  <si>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</si>
  <si>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</si>
  <si>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</si>
  <si>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</si>
  <si>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</si>
  <si>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</si>
  <si>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</si>
  <si>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</si>
  <si>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 (303364)</t>
  </si>
  <si>
    <t>ZK477</t>
  </si>
  <si>
    <t>Rukavice operační latexové s pudrem ansell medigrip plus vel. 8,0 303506(303366)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</si>
  <si>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</si>
  <si>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</si>
  <si>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</si>
  <si>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</si>
  <si>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</si>
  <si>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</si>
  <si>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</si>
  <si>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</si>
  <si>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</si>
  <si>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</si>
  <si>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</si>
  <si>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</si>
  <si>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</si>
  <si>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</si>
  <si>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396404</t>
  </si>
  <si>
    <t>-Zinek práškový k likvidaci rtuti 25g</t>
  </si>
  <si>
    <t>ZB751</t>
  </si>
  <si>
    <t>Hadice PVC 8/12 á 30 m P00468</t>
  </si>
  <si>
    <t>ZC366</t>
  </si>
  <si>
    <t>Převodník tlakový PX260 150 cm 1 linka bal. á 20 ks T100209A</t>
  </si>
  <si>
    <t>ZD671</t>
  </si>
  <si>
    <t>Převodník tlakový PX2X2 dvojitý bal. á 8 ks T005074A</t>
  </si>
  <si>
    <t>ZB669</t>
  </si>
  <si>
    <t>Hadice odsávací 2 kohouty 7/11, délka 180 cm Softub TA 7181</t>
  </si>
  <si>
    <t>ZA526</t>
  </si>
  <si>
    <t>Krytí sorbalgon 10 x 10 cm bal. á 10 ks 999595</t>
  </si>
  <si>
    <t>ZC086</t>
  </si>
  <si>
    <t>Manžeta TK k tonometru dvouhadičková dospělá zavinovací 14 x 50 cm KVS M2 50</t>
  </si>
  <si>
    <t>ZK476</t>
  </si>
  <si>
    <t>Rukavice operační latexové s pudrem ansell medigrip plus vel. 7,5 303505 (302925)</t>
  </si>
  <si>
    <t>ZA317</t>
  </si>
  <si>
    <t>Krytí s mastí atrauman 5 x  5 cm bal. á 10 ks 499510</t>
  </si>
  <si>
    <t>ZA318</t>
  </si>
  <si>
    <t>Náplast transpore 1,25 cm x 9,14 m 1527-0</t>
  </si>
  <si>
    <t>ZA418</t>
  </si>
  <si>
    <t>Náplast metaline pod TS 8 x 9 cm 23094</t>
  </si>
  <si>
    <t>ZA421</t>
  </si>
  <si>
    <t>Obinadlo elastické idealtex 10 cm x 5 m 931062</t>
  </si>
  <si>
    <t>ZA423</t>
  </si>
  <si>
    <t>Obinadlo elastické idealtex 12 cm x 5 m 9310633</t>
  </si>
  <si>
    <t>ZA498</t>
  </si>
  <si>
    <t>Krytí bactigras 10 x 10 cm bal. á 10 ks 7457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</si>
  <si>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</si>
  <si>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</si>
  <si>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</si>
  <si>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</si>
  <si>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</si>
  <si>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</si>
  <si>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ZA561</t>
  </si>
  <si>
    <t>Kompresa AB 20 x 40 cm / 1 ks sterilní NT savá 1230114051</t>
  </si>
  <si>
    <t>ZA589</t>
  </si>
  <si>
    <t>Tampon sterilní stáčený 30 x 30 cm / 5 ks karton á 1500 ks 28007</t>
  </si>
  <si>
    <t>ZA617</t>
  </si>
  <si>
    <t>Tampon TC-OC k ošetření dutiny ústní á 250 ks 12240</t>
  </si>
  <si>
    <t>ZC506</t>
  </si>
  <si>
    <t>Kompresa NT 10 x 10 cm / 5 ks sterilní 1325020275</t>
  </si>
  <si>
    <t>ZC843</t>
  </si>
  <si>
    <t>Krytí gelitacel 5 x 7 cm GC-507 bal. á 15 ks 742532</t>
  </si>
  <si>
    <t>ZD633</t>
  </si>
  <si>
    <t>Krytí mepilex border sacrum 18 x 18 cm bal. á 5 ks 282000-01</t>
  </si>
  <si>
    <t>ZA622</t>
  </si>
  <si>
    <t>Kompresa NT 5 x 5 cm nesterilní 06101</t>
  </si>
  <si>
    <t>ZE396</t>
  </si>
  <si>
    <t>Krytí mastný tyl grassolind 7,5 x 10 cm bal. á 10 ks 499313</t>
  </si>
  <si>
    <t>ZD634</t>
  </si>
  <si>
    <t>Krytí mepilex border sacrum 23 x 23 cm bal. á 5 ks 282400-01</t>
  </si>
  <si>
    <t>ZC715</t>
  </si>
  <si>
    <t>Krytí suprasorb X   5 x 5 cm antimikr.steril. bal. á 5 ks 20540</t>
  </si>
  <si>
    <t>ZF714</t>
  </si>
  <si>
    <t>Náplast derma plast sensitive spots pr.22 mm bal. á 200 ks 535382</t>
  </si>
  <si>
    <t>ZF422</t>
  </si>
  <si>
    <t>Krytí suprasorb X  9 x 9 cm bal. á 5 ks 20531</t>
  </si>
  <si>
    <t>ZA170</t>
  </si>
  <si>
    <t>Pásek k TS kanyle pěnový 520000</t>
  </si>
  <si>
    <t>ZA428</t>
  </si>
  <si>
    <t>Systém odsávací uzavřený 14F jednocestný 57 cm 72 hod. bal. á 20 ks Z110-14</t>
  </si>
  <si>
    <t>ZA689</t>
  </si>
  <si>
    <t>Hadička spojovací tlaková unicath pr. 1,0 mm x 150 cm PB 3115 M</t>
  </si>
  <si>
    <t>ZA964</t>
  </si>
  <si>
    <t>Stříkačka janett 3-dílná 60 ml sterilní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</si>
  <si>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</si>
  <si>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</si>
  <si>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</si>
  <si>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</si>
  <si>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</si>
  <si>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</si>
  <si>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ZB164</t>
  </si>
  <si>
    <t>Kyveta k hemochron ACT+  bal. 45 ks JACT+</t>
  </si>
  <si>
    <t>ZB301</t>
  </si>
  <si>
    <t>Rampa 5 kohoutů bal. á 20 ks RP 5000 M</t>
  </si>
  <si>
    <t>ZB302</t>
  </si>
  <si>
    <t>Rampa 3 kohouty RP 3000 M</t>
  </si>
  <si>
    <t>ZB311</t>
  </si>
  <si>
    <t>Kanyla ET 8,5 mm s manž. bal. á 20 ks 100/199/085</t>
  </si>
  <si>
    <t>ZB424</t>
  </si>
  <si>
    <t>Elektroda EKG H34SG 31.1946.21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</si>
  <si>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</si>
  <si>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</si>
  <si>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</si>
  <si>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</si>
  <si>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</si>
  <si>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</si>
  <si>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</si>
  <si>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</si>
  <si>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ZB777</t>
  </si>
  <si>
    <t>Zkumavka červená 4 ml gel 454071</t>
  </si>
  <si>
    <t>ZB780</t>
  </si>
  <si>
    <t>Kontejner 120 ml sterilní 331690250350</t>
  </si>
  <si>
    <t>ZB794</t>
  </si>
  <si>
    <t>Lžíce laryngoskopická 4 bal. á 10 ks DS.2940.150.25</t>
  </si>
  <si>
    <t>ZB852</t>
  </si>
  <si>
    <t>Elektroda defibrilační pro dospělé adhezivní  bal. á 10 ks 130 x 100 mm 2059145-010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</si>
  <si>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</si>
  <si>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</si>
  <si>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</si>
  <si>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</si>
  <si>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ZC586</t>
  </si>
  <si>
    <t>Filtr H-V kompaktní kombinovaný sterilní přímý á 25 ks 19401</t>
  </si>
  <si>
    <t>ZC640</t>
  </si>
  <si>
    <t>Senzor flotrac s hadicí 213 cm MHD8R</t>
  </si>
  <si>
    <t>ZC769</t>
  </si>
  <si>
    <t>Hadička spojovací HS 1,8 x 450LL 606301-ND</t>
  </si>
  <si>
    <t>ZC777</t>
  </si>
  <si>
    <t>Filtr sací MSF 271-022-001</t>
  </si>
  <si>
    <t>ZC863</t>
  </si>
  <si>
    <t>Hadička spojovací HS 1,8 x 1800LL 606304-ND</t>
  </si>
  <si>
    <t>ZC906</t>
  </si>
  <si>
    <t>Škrtidlo se sponou pro dospělé 25 x 500 mm KVS25500</t>
  </si>
  <si>
    <t>ZD113</t>
  </si>
  <si>
    <t>Manžeta fixační Ute-Fix á 30 ks NKS:40-06</t>
  </si>
  <si>
    <t>ZD212</t>
  </si>
  <si>
    <t>Brýle kyslíkové pro dospělé 1161000/L</t>
  </si>
  <si>
    <t>ZD458</t>
  </si>
  <si>
    <t>Spojka vrapovaná roztaž.rovná 15F bal. á 50 ks 038-61-311</t>
  </si>
  <si>
    <t>ZD808</t>
  </si>
  <si>
    <t>Kanyla vasofix 22G modrá safety 4269098S-01</t>
  </si>
  <si>
    <t>ZD809</t>
  </si>
  <si>
    <t>Kanyla vasofix 20G růžová safety 4269110S-01</t>
  </si>
  <si>
    <t>ZE018</t>
  </si>
  <si>
    <t>Kyveta k hemochron bal. 45 ks JACT-LR</t>
  </si>
  <si>
    <t>ZE146</t>
  </si>
  <si>
    <t>In-Line-Neb Tee Kit  bal. á 50 ks 41745</t>
  </si>
  <si>
    <t>ZG001</t>
  </si>
  <si>
    <t>Husí krk expandi-flex s dvojtou otočnou spojkou á 30 ks 22531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</si>
  <si>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</si>
  <si>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</si>
  <si>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</si>
  <si>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</si>
  <si>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</si>
  <si>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</si>
  <si>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</si>
  <si>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</si>
  <si>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</si>
  <si>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</si>
  <si>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</si>
  <si>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</si>
  <si>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ZA969</t>
  </si>
  <si>
    <t>Flocare set pro gravitační výživu 35146 (569920)</t>
  </si>
  <si>
    <t>ZB263</t>
  </si>
  <si>
    <t>Kanyla TS 9,0 s manžetou bal. á 2 ks 100/523/090</t>
  </si>
  <si>
    <t>ZB303</t>
  </si>
  <si>
    <t>Spojka asymetrická 4 x 7 mm 120 420</t>
  </si>
  <si>
    <t>ZB545</t>
  </si>
  <si>
    <t>Spojka asymetrická 7-10 60 mm 75111</t>
  </si>
  <si>
    <t>ZC351</t>
  </si>
  <si>
    <t>Systém odsávací uzavřený CH14 jednocestný 30 cm 72 hod. bal. á 20 ks Z115-14</t>
  </si>
  <si>
    <t>ZD021</t>
  </si>
  <si>
    <t>Láhev 0,50 l šroubový uzávěr 111-888-055</t>
  </si>
  <si>
    <t>ZD146</t>
  </si>
  <si>
    <t>Vak drenážní sběrný lumbální  EDM 27666</t>
  </si>
  <si>
    <t>ZC982</t>
  </si>
  <si>
    <t>Kanyla TS 8,5 s manžetou bal. á 10 ks 100/860/085</t>
  </si>
  <si>
    <t>ZB793</t>
  </si>
  <si>
    <t>Lžíce laryngoskopická 3 bal. á 10 ks DS.2940.150.20</t>
  </si>
  <si>
    <t>ZB899</t>
  </si>
  <si>
    <t>Senzor spirologický bal. á 5 ks 8403735-03</t>
  </si>
  <si>
    <t>ZL216</t>
  </si>
  <si>
    <t>Senzor fore-sight dual large (dle domluvy p. Pecky na ks) 01-07-2007</t>
  </si>
  <si>
    <t>ZC639</t>
  </si>
  <si>
    <t>Čidlo termistorové corodyn bal.á 25 ks, 5040088</t>
  </si>
  <si>
    <t>ZB389</t>
  </si>
  <si>
    <t>Kanyla ET 9,0 s manžetou bal. á 10 ks 9590E</t>
  </si>
  <si>
    <t>ZF483</t>
  </si>
  <si>
    <t>Kanyla tracheoskopická VivaSight 37F DL DLVT37L</t>
  </si>
  <si>
    <t>ZF480</t>
  </si>
  <si>
    <t>Kanyla tracheoskopická VivaSight 35F DL DLVT35L</t>
  </si>
  <si>
    <t>ZL176</t>
  </si>
  <si>
    <t>Systém odsávací uzavřený ET Comfortsoft CH 16 55 cm 72 hod. 02-011-12</t>
  </si>
  <si>
    <t>ZH300</t>
  </si>
  <si>
    <t>Lžíce laryngoskopická 4 bal. á 10 ks 670150-100040</t>
  </si>
  <si>
    <t>ZH299</t>
  </si>
  <si>
    <t>Lžíce laryngoskopická 3 bal. á 10 ks 670150-100030</t>
  </si>
  <si>
    <t>ZH090</t>
  </si>
  <si>
    <t>Návlek na termodiluční katetr Catheter Contamination Shield bal. á 25 ks ST-09875</t>
  </si>
  <si>
    <t>ZM947</t>
  </si>
  <si>
    <t>Obturator k sheatu Swan-Ganz katetru AO-09000</t>
  </si>
  <si>
    <t>ZC832</t>
  </si>
  <si>
    <t>Pleuracan A bal. á 10 ks 4462556</t>
  </si>
  <si>
    <t>ZB497</t>
  </si>
  <si>
    <t>Hadička vysokotlaká combidyn 20 cm bal. á 50 ks 5204941</t>
  </si>
  <si>
    <t>ZD724</t>
  </si>
  <si>
    <t>Rourka vrap.s hladkým průsvitem 20011</t>
  </si>
  <si>
    <t>ZB107</t>
  </si>
  <si>
    <t>System vibrační ACAPELLA 27-7000</t>
  </si>
  <si>
    <t>ZK839</t>
  </si>
  <si>
    <t>System hrudní drenáže Sinapi 1000 ml dlouhá trubice kontrola sání XL1000S</t>
  </si>
  <si>
    <t>ZL332</t>
  </si>
  <si>
    <t>Systém odsávací uzavřený TS Comfortsoft CH 16 30 cm 72 hod. 02-011-06</t>
  </si>
  <si>
    <t>ZE373</t>
  </si>
  <si>
    <t>Kanyla ET se sáním nad manžetou SACETT I.D. 7,5 mm 100/189/075</t>
  </si>
  <si>
    <t>ZF196</t>
  </si>
  <si>
    <t>Kanyla ET se sáním nad manžetou SACETT I.D. 8,0 mm 100/189/080</t>
  </si>
  <si>
    <t>ZL215</t>
  </si>
  <si>
    <t>Senzor fore-sight dual medium (dle domluvy p. Pecky na ks) 01-07-2005</t>
  </si>
  <si>
    <t>ZC039</t>
  </si>
  <si>
    <t>Kádinka 250 ml vysoká sklo 632417012250</t>
  </si>
  <si>
    <t>ZE758</t>
  </si>
  <si>
    <t>Špička pipetovací modrá 6004</t>
  </si>
  <si>
    <t>ZC637</t>
  </si>
  <si>
    <t>Arteriofix bal. á 20 ks 20G 5206324</t>
  </si>
  <si>
    <t>ZC218</t>
  </si>
  <si>
    <t>Katetr dialyzační 2 lumen 14,0Fr 15 cm CS-22142-F</t>
  </si>
  <si>
    <t>ZC998</t>
  </si>
  <si>
    <t>Katetr centrální žilní-set CS-04400</t>
  </si>
  <si>
    <t>ZA254</t>
  </si>
  <si>
    <t>Katetr SG CCO,CEDV,CSvO2 7,5F 774HF75</t>
  </si>
  <si>
    <t>ZC212</t>
  </si>
  <si>
    <t>Katetr term.+ sheat 7Fr AH-05050</t>
  </si>
  <si>
    <t>ZA217</t>
  </si>
  <si>
    <t>Katetr drenážní lumbální EDM 80 cm W/Tip 46419</t>
  </si>
  <si>
    <t>ZF904</t>
  </si>
  <si>
    <t>Katetr bipolární stimul. 5FR AI07155</t>
  </si>
  <si>
    <t>ZA191</t>
  </si>
  <si>
    <t>Katetr 3 lumen 7Fr MAC bal. á 5 ks ML-00703</t>
  </si>
  <si>
    <t>ZE079</t>
  </si>
  <si>
    <t>Set transfúzní non PVC s odvzdušněním a bakteriálním filtrem ZAR-I-TS</t>
  </si>
  <si>
    <t>ZE420</t>
  </si>
  <si>
    <t>Set hadicový pro aquarius hemofiltr HF19 AQUASET19</t>
  </si>
  <si>
    <t>ZA832</t>
  </si>
  <si>
    <t>Jehla injekční 0,9 x 40 mm žlutá 4657519</t>
  </si>
  <si>
    <t>ZA833</t>
  </si>
  <si>
    <t>Jehla injekční 0,8 x 40 mm zelená 4657527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</si>
  <si>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</si>
  <si>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</si>
  <si>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</si>
  <si>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</si>
  <si>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</si>
  <si>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</si>
  <si>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ZN125</t>
  </si>
  <si>
    <t>Rukavice operační  gamex ansell PF bez pudru 7,5 A351145</t>
  </si>
  <si>
    <t>DA002</t>
  </si>
  <si>
    <t>PROUZKY TETRAPHAN DIA  KATALOGO</t>
  </si>
  <si>
    <t>DD075</t>
  </si>
  <si>
    <t>MEMBRÁNOVÁ SOUPRAVA REF.</t>
  </si>
  <si>
    <t>DA001</t>
  </si>
  <si>
    <t>PROUZKY DIAPHAN pro samotestování 50ks</t>
  </si>
  <si>
    <t>DF171</t>
  </si>
  <si>
    <t>KALIBRAČNÍ ROZTOK 1  S1820 (ABL 825)</t>
  </si>
  <si>
    <t>DB942</t>
  </si>
  <si>
    <t>MEMBRÁNOVÁ SOUPRAVA pCO2</t>
  </si>
  <si>
    <t>DB599</t>
  </si>
  <si>
    <t>PROMÝVACÍ ROZTOK S4970</t>
  </si>
  <si>
    <t>DF169</t>
  </si>
  <si>
    <t>PROPLACHOVACÍ ROZTOK 600 ml S4980 (ABL 825)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</si>
  <si>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</si>
  <si>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</si>
  <si>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</si>
  <si>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</si>
  <si>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</si>
  <si>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</si>
  <si>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</si>
  <si>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</si>
  <si>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</si>
  <si>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</si>
  <si>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</si>
  <si>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</si>
  <si>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</si>
  <si>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</si>
  <si>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</si>
  <si>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</si>
  <si>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</si>
  <si>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</si>
  <si>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</si>
  <si>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</si>
  <si>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</si>
  <si>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</si>
  <si>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DC959</t>
  </si>
  <si>
    <t>MEMBRÁNOVÁ SOUPRAVA  Na+</t>
  </si>
  <si>
    <t>DF593</t>
  </si>
  <si>
    <t>Zkumavka bez heparinasy a 20 ks</t>
  </si>
  <si>
    <t>DG379</t>
  </si>
  <si>
    <t>Doprava 21%</t>
  </si>
  <si>
    <t>ZC772</t>
  </si>
  <si>
    <t>Maska aerosolová pro dospělé 13101</t>
  </si>
  <si>
    <t>ZL249</t>
  </si>
  <si>
    <t>Hadice vrapovaná bal. á 50 m 038-01-228</t>
  </si>
  <si>
    <t>ZF295</t>
  </si>
  <si>
    <t>Okruh dýchací anesteziologický 1,6 m s nízkou poddajností 038-01-130</t>
  </si>
  <si>
    <t>ZB171</t>
  </si>
  <si>
    <t>Maska kyslíková 1041</t>
  </si>
  <si>
    <t>ZA325</t>
  </si>
  <si>
    <t>Krytí hypro-sorb R 65 x 55 mm 002</t>
  </si>
  <si>
    <t>ZA337</t>
  </si>
  <si>
    <t>Náplast softpore 1,25 cm x 9,15 m bal. á 24 ks 1320103111</t>
  </si>
  <si>
    <t>ZA443</t>
  </si>
  <si>
    <t>Šátek trojcípý pletený 125 x 85 x 85 cm 20001</t>
  </si>
  <si>
    <t>ZA444</t>
  </si>
  <si>
    <t>Tampon nesterilní stáčený 20 x 19 cm bez RTG nití bal. á 100 ks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</si>
  <si>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</si>
  <si>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</si>
  <si>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</si>
  <si>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</si>
  <si>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</si>
  <si>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(náhrada za krytí opsite flexifix 10 cm x 10 m) 7237801</t>
  </si>
  <si>
    <t>ZB404</t>
  </si>
  <si>
    <t>Náplast cosmos 8 cm x 1 m 5403353</t>
  </si>
  <si>
    <t>ZF080</t>
  </si>
  <si>
    <t>Rouška břišní 17 nití s kroužkem na tkanici 12 x 47 cm karton á 300 ks 1230100311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</si>
  <si>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</si>
  <si>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</si>
  <si>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</si>
  <si>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</si>
  <si>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</si>
  <si>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</si>
  <si>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ZF042</t>
  </si>
  <si>
    <t>Krytí mastný tyl jelonet 10 x 10 cm á 10 ks 7404</t>
  </si>
  <si>
    <t>ZA494</t>
  </si>
  <si>
    <t>Fólie incizní rucodrape ( opraflex ) 45 x 20 cm 25443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</si>
  <si>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</si>
  <si>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</si>
  <si>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</si>
  <si>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</si>
  <si>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</si>
  <si>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</si>
  <si>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</si>
  <si>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</si>
  <si>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</si>
  <si>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</si>
  <si>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</si>
  <si>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</si>
  <si>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</si>
  <si>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</si>
  <si>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</si>
  <si>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</si>
  <si>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</si>
  <si>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</si>
  <si>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</si>
  <si>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</si>
  <si>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</si>
  <si>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</si>
  <si>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</si>
  <si>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</si>
  <si>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</si>
  <si>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</si>
  <si>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</si>
  <si>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</si>
  <si>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ZA759</t>
  </si>
  <si>
    <t>Drén redon CH10 50 cm U2111000</t>
  </si>
  <si>
    <t>ZA791</t>
  </si>
  <si>
    <t>Stříkačka janett 3-dílná 140-160 ml sterilní vyplachovací JNP1543 MED114408</t>
  </si>
  <si>
    <t>ZB074</t>
  </si>
  <si>
    <t>Kanyla venózní vakuová TF292902A</t>
  </si>
  <si>
    <t>ZB165</t>
  </si>
  <si>
    <t>Elektroda steelex elec 3/0 (2) á 36 ks C0992070</t>
  </si>
  <si>
    <t>ZB312</t>
  </si>
  <si>
    <t>Zavaděč trach. rourek pro TR vel. 5.0-8.0 mm bal. á 10 ks 100/120/200</t>
  </si>
  <si>
    <t>ZB358</t>
  </si>
  <si>
    <t>Kanyla venózní perfuzní jednostupňová TFM024L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</si>
  <si>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</si>
  <si>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</si>
  <si>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</si>
  <si>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</si>
  <si>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</si>
  <si>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</si>
  <si>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</si>
  <si>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</si>
  <si>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ZB536</t>
  </si>
  <si>
    <t>Kanyla arteriální á 25 ks 682245</t>
  </si>
  <si>
    <t>ZB553</t>
  </si>
  <si>
    <t>Láhev redon hi-vac 400 ml-kompletní 05.000.22.803</t>
  </si>
  <si>
    <t>ZB844</t>
  </si>
  <si>
    <t>Esmarch 60 x 1250 KVS 06125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</si>
  <si>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</si>
  <si>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</si>
  <si>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</si>
  <si>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</si>
  <si>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</si>
  <si>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TFM026L</t>
  </si>
  <si>
    <t>ZC752</t>
  </si>
  <si>
    <t>Čepelka skalpelová 15 BB515</t>
  </si>
  <si>
    <t>ZD261</t>
  </si>
  <si>
    <t>Kanyla ET 7,0 mm s manž. bal. á 20 ks 100/199/070</t>
  </si>
  <si>
    <t>ZD945</t>
  </si>
  <si>
    <t>Filtr bakteriální a virový 1544</t>
  </si>
  <si>
    <t>ZD979</t>
  </si>
  <si>
    <t>Kanyla vasofix 17G bílá safety 4269152S-01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</si>
  <si>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</si>
  <si>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</si>
  <si>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</si>
  <si>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</si>
  <si>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</si>
  <si>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</si>
  <si>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ZI655</t>
  </si>
  <si>
    <t>Difuzér plynový pro mimotělní oběh P8020/00</t>
  </si>
  <si>
    <t>ZK981</t>
  </si>
  <si>
    <t>Set kardio kombi 2666711</t>
  </si>
  <si>
    <t>ZK982</t>
  </si>
  <si>
    <t>Set revize + chlopeň 2666611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</si>
  <si>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</si>
  <si>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</si>
  <si>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</si>
  <si>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</si>
  <si>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</si>
  <si>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</si>
  <si>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ZB531</t>
  </si>
  <si>
    <t>Hadička vysokotlaká combidyn 200 cm 5215035</t>
  </si>
  <si>
    <t>ZB932</t>
  </si>
  <si>
    <t>Systém cpap valve aproximate 85006 X5 bal. á 5 ks 125-20</t>
  </si>
  <si>
    <t>ZB952</t>
  </si>
  <si>
    <t>Plegie cílená á 20 ks 30010</t>
  </si>
  <si>
    <t>ZC940</t>
  </si>
  <si>
    <t>Pumpa centrifugální 050-300-000</t>
  </si>
  <si>
    <t>ZD920</t>
  </si>
  <si>
    <t>Klip horizon S-WIDE 30 x 6 bal. á 180 ks červený HZ1201</t>
  </si>
  <si>
    <t>ZG002</t>
  </si>
  <si>
    <t>Sání perikardiální SU 29602</t>
  </si>
  <si>
    <t>ZJ102</t>
  </si>
  <si>
    <t>Vzduchovod nosní 9,0 mm á 10 ks 321090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</si>
  <si>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</si>
  <si>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</si>
  <si>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</si>
  <si>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</si>
  <si>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</si>
  <si>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arteriální s dilatátorem fem-flex á 5 ks TFA02025</t>
  </si>
  <si>
    <t>ZI866</t>
  </si>
  <si>
    <t>Peán zahnutý mosqito KL2231</t>
  </si>
  <si>
    <t>KI209</t>
  </si>
  <si>
    <t>Kleště ablační bipolární Cardioblate - Gemini 4926</t>
  </si>
  <si>
    <t>ZA709</t>
  </si>
  <si>
    <t>Katetr močový foley 22CH bal. á 12 ks 1575-02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</si>
  <si>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</si>
  <si>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</si>
  <si>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</si>
  <si>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</si>
  <si>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ZB309</t>
  </si>
  <si>
    <t>Kanyla ET 7,5 mm s manž. bal. á 20 ks 100/199/075</t>
  </si>
  <si>
    <t>ZI016</t>
  </si>
  <si>
    <t>Lepidlo tkáňové BioGlue 5 ml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</si>
  <si>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</si>
  <si>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</si>
  <si>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</si>
  <si>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</si>
  <si>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</si>
  <si>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</si>
  <si>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</si>
  <si>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</si>
  <si>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ZE215</t>
  </si>
  <si>
    <t>Punch aortální jednorázový 15 cm délka 2,8 mm bal. á 6 ks DP- 28K</t>
  </si>
  <si>
    <t>ZF486</t>
  </si>
  <si>
    <t>Kanyla tracheoskopická VivaSight 39F DL DLVT39L</t>
  </si>
  <si>
    <t>ZA764</t>
  </si>
  <si>
    <t>Kanyla venózní dvoustupňová 32-40Fr TR3240OA</t>
  </si>
  <si>
    <t>ZM236</t>
  </si>
  <si>
    <t>Kanyla femorální venózní 23 Fr. BE-PVL2355 JH10.47295</t>
  </si>
  <si>
    <t>ZM233</t>
  </si>
  <si>
    <t>Kanyla femorální arteriální 17 Fr. BE-PAS1715 JH10.47281</t>
  </si>
  <si>
    <t>ZD405</t>
  </si>
  <si>
    <t>Výplň pro chir. svorky typ JAW pár č.6 DSAFE61</t>
  </si>
  <si>
    <t>ZM333</t>
  </si>
  <si>
    <t>Lepidlo tkáňové coseal premix 4 ml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</si>
  <si>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</si>
  <si>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</si>
  <si>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</si>
  <si>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</si>
  <si>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</si>
  <si>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</si>
  <si>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</si>
  <si>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Fr. BE-PAS1515 JH104.7280</t>
  </si>
  <si>
    <t>ZA255</t>
  </si>
  <si>
    <t>Kanyla venózní dual drainage return TF3646OA</t>
  </si>
  <si>
    <t>ZM565</t>
  </si>
  <si>
    <t>Lepidlo tkáňové floseal 5 ml 1503353</t>
  </si>
  <si>
    <t>KI533</t>
  </si>
  <si>
    <t>Set paerfuzní kardioplegický Myotherm XP M423002A</t>
  </si>
  <si>
    <t>ZE554</t>
  </si>
  <si>
    <t>Kanyla venózní femorální VFEM024</t>
  </si>
  <si>
    <t>ZM697</t>
  </si>
  <si>
    <t>Kanyla Cvent -standart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</si>
  <si>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</si>
  <si>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</si>
  <si>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</si>
  <si>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</si>
  <si>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</si>
  <si>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</si>
  <si>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ZA704</t>
  </si>
  <si>
    <t>Držák hadic SC-05497_CZ</t>
  </si>
  <si>
    <t>ZM839</t>
  </si>
  <si>
    <t>Kanyla do safény Free flow cannula bal. á 20 ks (30007) 30022</t>
  </si>
  <si>
    <t>ZE551</t>
  </si>
  <si>
    <t>Kanyla arteriální s dilatátorem fem-flex á 5 ks TFA02225</t>
  </si>
  <si>
    <t>ZB527</t>
  </si>
  <si>
    <t>Souprava ke CATS 9005101</t>
  </si>
  <si>
    <t>ZL623</t>
  </si>
  <si>
    <t>Klipovač horizon open S-WIDE 20 cm zahnutý HZ137082</t>
  </si>
  <si>
    <t>ZH099</t>
  </si>
  <si>
    <t>Sonda do koronárních tepen 2,00 mm 7605</t>
  </si>
  <si>
    <t>ZG133</t>
  </si>
  <si>
    <t>Katetr močový pro měření teploty ch12 bal. á 5 ks 179360-000120</t>
  </si>
  <si>
    <t>ZG535</t>
  </si>
  <si>
    <t>Klip kovový pro otevřené operace-pro stř.velké klipy LT300</t>
  </si>
  <si>
    <t>ZE582</t>
  </si>
  <si>
    <t>Zavaděč perkutánní set 6Fr bal. á 10 ks IK-09600</t>
  </si>
  <si>
    <t>ZG129</t>
  </si>
  <si>
    <t>Hlavice biomedicus M422204A</t>
  </si>
  <si>
    <t>ZC975</t>
  </si>
  <si>
    <t>Kanyla aortální APC018B</t>
  </si>
  <si>
    <t>ZC771</t>
  </si>
  <si>
    <t>Kanyla aortální 20Fr APC020B</t>
  </si>
  <si>
    <t>KH586</t>
  </si>
  <si>
    <t>polohovač Starfish EVO HP3000</t>
  </si>
  <si>
    <t>ZM994</t>
  </si>
  <si>
    <t>Set k proplachu-adapter kardioplegický plastový CDS004</t>
  </si>
  <si>
    <t>ZM235</t>
  </si>
  <si>
    <t>Kanyla femorální venózní 21 Fr. BE-PVL2155 JH104.7294</t>
  </si>
  <si>
    <t>ZD408</t>
  </si>
  <si>
    <t>Plátek řezací terumo sarns II 98-0702-0801-6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</si>
  <si>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</si>
  <si>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</si>
  <si>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</si>
  <si>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</si>
  <si>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</si>
  <si>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</si>
  <si>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</si>
  <si>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</si>
  <si>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ZA257</t>
  </si>
  <si>
    <t>Kanyla retrográdní kardioplegická SRT014MIBB</t>
  </si>
  <si>
    <t>ZB098</t>
  </si>
  <si>
    <t>Trokar hrudní Argyle Ch28/41 cm bal. á 10 ks 8888561068</t>
  </si>
  <si>
    <t>ZB296</t>
  </si>
  <si>
    <t>Mikroskalpel Stab Blade/Tip 22,5° Straig 72-2202</t>
  </si>
  <si>
    <t>ZE502</t>
  </si>
  <si>
    <t>Videolaryngoskop Airtraq č.3 modrá ATQ-011</t>
  </si>
  <si>
    <t>ZI123</t>
  </si>
  <si>
    <t>Lepidlo tkáňové BioGlue 10 ml BG3510-5-G</t>
  </si>
  <si>
    <t>ZN197</t>
  </si>
  <si>
    <t>Kanyla perfuzní DLP ke kardioplegii bal. á 10 ks 14000</t>
  </si>
  <si>
    <t>KC614</t>
  </si>
  <si>
    <t>mhv masters SJM, 27MJ-501</t>
  </si>
  <si>
    <t>ZF685</t>
  </si>
  <si>
    <t>Šroub sternální unilock 3.0 mm 04.501.110</t>
  </si>
  <si>
    <t>ZF686</t>
  </si>
  <si>
    <t>Šroub sternální unilock 3.0 mm 04.501.112</t>
  </si>
  <si>
    <t>ZG486</t>
  </si>
  <si>
    <t>Dlaha sternální uzamykatelná 2.4 mm 460.019</t>
  </si>
  <si>
    <t>ZH558</t>
  </si>
  <si>
    <t>Šroub sternální unilock 3.0 mm 04.501.114</t>
  </si>
  <si>
    <t>ZH559</t>
  </si>
  <si>
    <t>Šroub sternální unilock 3.0 mm 04.501.116</t>
  </si>
  <si>
    <t>ZI132</t>
  </si>
  <si>
    <t>Dlaha sternální uzamykatelná 2.4 mm 460.045</t>
  </si>
  <si>
    <t>ZH560</t>
  </si>
  <si>
    <t>Šroub sternální unilock 3.0 mm 04.501.118</t>
  </si>
  <si>
    <t>ZI644</t>
  </si>
  <si>
    <t>Dlaha sternální uzamykatelná 2.4 mm 460.046</t>
  </si>
  <si>
    <t>ZG541</t>
  </si>
  <si>
    <t>Dlaha sternální uzamykatelná 2.4 mm pro tělo sterna 460.039</t>
  </si>
  <si>
    <t>KC607</t>
  </si>
  <si>
    <t>mhv regent SJM, 23AGFN-756</t>
  </si>
  <si>
    <t>KI338</t>
  </si>
  <si>
    <t>kroužek anuloplastický MC3 Trikuspidální 32mm 4900T32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</si>
  <si>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</si>
  <si>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</si>
  <si>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</si>
  <si>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</si>
  <si>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</si>
  <si>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</si>
  <si>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</si>
  <si>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</si>
  <si>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</si>
  <si>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</si>
  <si>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</si>
  <si>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</si>
  <si>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KI340</t>
  </si>
  <si>
    <t>kroužek anuloplastický MC3 Trikuspidální 36mm 4900T36</t>
  </si>
  <si>
    <t>KC621</t>
  </si>
  <si>
    <t>mhv konduit SJM 23VAVGJ-515</t>
  </si>
  <si>
    <t>KI330</t>
  </si>
  <si>
    <t>kroužek anuloplastický Physio Mitrální 32mm 4450M32</t>
  </si>
  <si>
    <t>ZD227</t>
  </si>
  <si>
    <t>Šroub sternální unilock 3.0 mm 413.582</t>
  </si>
  <si>
    <t>ZG487</t>
  </si>
  <si>
    <t>Šroub sternální unilock 3.0 mm 413.584</t>
  </si>
  <si>
    <t>KC615</t>
  </si>
  <si>
    <t>mhv masters SJM, 29MJ-501</t>
  </si>
  <si>
    <t>KC620</t>
  </si>
  <si>
    <t>mhv masters SJM, 31MJ-501</t>
  </si>
  <si>
    <t>ZF684</t>
  </si>
  <si>
    <t>Dlaha sternální uzamykatelná 2.4 mm 460.023</t>
  </si>
  <si>
    <t>KC608</t>
  </si>
  <si>
    <t>mhv regent SJM, 25AGFN-756</t>
  </si>
  <si>
    <t>ZB325</t>
  </si>
  <si>
    <t>Shunt intrakoronární 1,50 mm á 5 ks 31150</t>
  </si>
  <si>
    <t>ZB818</t>
  </si>
  <si>
    <t>Katetr CVC 3 lumen certofix protect trio 4163214P-S1+set rouškování pro CVC bal. á 10 ks 47561111</t>
  </si>
  <si>
    <t>ZC627</t>
  </si>
  <si>
    <t>Balón kontrapulzační 40CC/7,5Fr IAB-05840-LWS</t>
  </si>
  <si>
    <t>ZC630</t>
  </si>
  <si>
    <t>Katetr CVC 3 lumen set bal. á 5 ks NM-12853</t>
  </si>
  <si>
    <t>KG690</t>
  </si>
  <si>
    <t>katetr vasoview hemopro, ous C-VH-3000-W</t>
  </si>
  <si>
    <t>ZA211</t>
  </si>
  <si>
    <t>Shunt sensor (čidlo pro CDI500) 510H</t>
  </si>
  <si>
    <t>ZB583</t>
  </si>
  <si>
    <t>Shunt intrakoronární 1,75 mm á 5 ks 31175</t>
  </si>
  <si>
    <t>ZE312</t>
  </si>
  <si>
    <t>Shunt intrakoronární 1,25 mm á 5 ks 31125</t>
  </si>
  <si>
    <t>ZA199</t>
  </si>
  <si>
    <t>Katetr CVC 3 lumen 7 Fr s antimikrob.úprav. bal. á 5 ks NM-22703</t>
  </si>
  <si>
    <t>ZB485</t>
  </si>
  <si>
    <t>Katetr radioablační AT-OLL2</t>
  </si>
  <si>
    <t>kh264</t>
  </si>
  <si>
    <t>disekční systém djumbodis 4</t>
  </si>
  <si>
    <t>KD633</t>
  </si>
  <si>
    <t>trokar xcel 11 x 100 mm D11LT-X</t>
  </si>
  <si>
    <t>KD717</t>
  </si>
  <si>
    <t>trokar xcel dilating tip D5LT-X</t>
  </si>
  <si>
    <t>ZC966</t>
  </si>
  <si>
    <t>Set vavd-sada připoj. hadic bal. á 10 ks (st.k.č. 500050 JH10.22807) 701022807</t>
  </si>
  <si>
    <t>ZA870</t>
  </si>
  <si>
    <t>Set bez kontroly vakua yankauer bal. á 100 ks 34092182</t>
  </si>
  <si>
    <t>ZE557</t>
  </si>
  <si>
    <t>Set zaváděcí perkutální arteriální fem-flex PIKA</t>
  </si>
  <si>
    <t>ZE558</t>
  </si>
  <si>
    <t>Set zaváděcí perkutální venózní fem-flex PIKV</t>
  </si>
  <si>
    <t>ZK337</t>
  </si>
  <si>
    <t>Set procedure TX175 04256</t>
  </si>
  <si>
    <t>ZM239</t>
  </si>
  <si>
    <t>Set zaváděcí perkutální venózní PIK150 JH10.47385</t>
  </si>
  <si>
    <t>ZK340</t>
  </si>
  <si>
    <t>Set collectionTX cardio 04266</t>
  </si>
  <si>
    <t>ZA244</t>
  </si>
  <si>
    <t>Set hemofiltrační incl. BC 140 plus bal. á 10 ks P-0400 JH10.05142</t>
  </si>
  <si>
    <t>ZB033</t>
  </si>
  <si>
    <t>Šití dafilon modrý 3/0 (2) bal. á 36 ks C0935468</t>
  </si>
  <si>
    <t>ZB145</t>
  </si>
  <si>
    <t>Šití premicron zelený 3/0 (2) bal. á 36 ks C0026815</t>
  </si>
  <si>
    <t>ZB280</t>
  </si>
  <si>
    <t>Šití prolen bl 2-0 bal. á 12 ks W8937</t>
  </si>
  <si>
    <t>ZB537</t>
  </si>
  <si>
    <t>Šití prolen bl 7-0 bal. á 36 ks EH8020H</t>
  </si>
  <si>
    <t>ZB593</t>
  </si>
  <si>
    <t>Šití prolen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</si>
  <si>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</si>
  <si>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</si>
  <si>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</si>
  <si>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</si>
  <si>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</si>
  <si>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</si>
  <si>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ZD222</t>
  </si>
  <si>
    <t>Šití dafilon modrý 3/0 (2)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</si>
  <si>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</si>
  <si>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</si>
  <si>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</si>
  <si>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</si>
  <si>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</si>
  <si>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</si>
  <si>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</si>
  <si>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5-0 bal. á 12 ks W8556</t>
  </si>
  <si>
    <t>ZA866</t>
  </si>
  <si>
    <t>Šití prolen bl 6-0 bal. á 12 ks W8802</t>
  </si>
  <si>
    <t>ZB150</t>
  </si>
  <si>
    <t>Šití premicron Z/B 2/0 bal. á 24 ks B0027711</t>
  </si>
  <si>
    <t>ZB286</t>
  </si>
  <si>
    <t>Šití prolen bl 7-0 bal. á 12 ks W8704</t>
  </si>
  <si>
    <t>ZB617</t>
  </si>
  <si>
    <t>Šití prolen bl 4-0 bal. á 12 ks W8761</t>
  </si>
  <si>
    <t>ZI467</t>
  </si>
  <si>
    <t>Šití monoplus fialový 1 (4) bal. á 24 ks B0024091</t>
  </si>
  <si>
    <t>ZI869</t>
  </si>
  <si>
    <t>Šití cardioflon 2/0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</si>
  <si>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</si>
  <si>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</si>
  <si>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</si>
  <si>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</si>
  <si>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</si>
  <si>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</si>
  <si>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ZA262</t>
  </si>
  <si>
    <t>Šití steel 5 - ocelový drát bal. á 12 ks W995</t>
  </si>
  <si>
    <t>ZB148</t>
  </si>
  <si>
    <t>Šití premicron zelený 2/0 (3) bal. á 36 ks C0026036</t>
  </si>
  <si>
    <t>ZK717</t>
  </si>
  <si>
    <t>Šití optime 0 bal. á 24 ks 18R35A</t>
  </si>
  <si>
    <t>ZB287</t>
  </si>
  <si>
    <t>Šití prolen bl 8-0 bal. á 12 ks W2777</t>
  </si>
  <si>
    <t>ZB149</t>
  </si>
  <si>
    <t>Šití premicron Z/B 2/0 bal. á 24 ks B0027720</t>
  </si>
  <si>
    <t>ZM717</t>
  </si>
  <si>
    <t>Šití prolen bl 4-0 s 26j VISI Black bal. á 12 ks W8355</t>
  </si>
  <si>
    <t>ZM716</t>
  </si>
  <si>
    <t>Šití prolen bl 4-0 s 20j VISI Black bal. á 12 ks W8340</t>
  </si>
  <si>
    <t>ZB717</t>
  </si>
  <si>
    <t>Šití prolen bl 4-0 bal. á 12 ks W8845</t>
  </si>
  <si>
    <t>ZD149</t>
  </si>
  <si>
    <t>Šití prolen bl 7-0 bal. á 12 ks W8702</t>
  </si>
  <si>
    <t>ZB981</t>
  </si>
  <si>
    <t>Šití premicron zelený 3/0 (2) bal. á 36 ks C0026905</t>
  </si>
  <si>
    <t>ZA360</t>
  </si>
  <si>
    <t>Jehla sterican 0,5 x 25 mm oranžová 9186158</t>
  </si>
  <si>
    <t>ZB168</t>
  </si>
  <si>
    <t>Jehla chirurgická B10</t>
  </si>
  <si>
    <t>ZB478</t>
  </si>
  <si>
    <t>Jehla chirurgická B11</t>
  </si>
  <si>
    <t>ZB479</t>
  </si>
  <si>
    <t>Jehla chirurgická B12</t>
  </si>
  <si>
    <t>ZB480</t>
  </si>
  <si>
    <t>Jehla chirurgická G10</t>
  </si>
  <si>
    <t>ZB276</t>
  </si>
  <si>
    <t>Jehla chirurgická B8</t>
  </si>
  <si>
    <t>ZD888</t>
  </si>
  <si>
    <t>Jehla veressova insuflační 120 mm 05151.1</t>
  </si>
  <si>
    <t>ZM694</t>
  </si>
  <si>
    <t>Jehla chirurgická E1</t>
  </si>
  <si>
    <t>ZM695</t>
  </si>
  <si>
    <t>Jehla chirurgická E2</t>
  </si>
  <si>
    <t>ZB169</t>
  </si>
  <si>
    <t>Jehla chirurgická PB3</t>
  </si>
  <si>
    <t>ZB490</t>
  </si>
  <si>
    <t>Jehla chirurgická PB6</t>
  </si>
  <si>
    <t>ZK199</t>
  </si>
  <si>
    <t>Jehla redon ostře zahnutá CH 10 BN913R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</si>
  <si>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</si>
  <si>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</si>
  <si>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</si>
  <si>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</si>
  <si>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</si>
  <si>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</si>
  <si>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</si>
  <si>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</si>
  <si>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</si>
  <si>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</si>
  <si>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</si>
  <si>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</si>
  <si>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</si>
  <si>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</si>
  <si>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</si>
  <si>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</si>
  <si>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</si>
  <si>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</si>
  <si>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DC240</t>
  </si>
  <si>
    <t>KALIBRACNI ROZTOK S1720</t>
  </si>
  <si>
    <t>DC241</t>
  </si>
  <si>
    <t>KALIBRACNI ROZTOK S1730</t>
  </si>
  <si>
    <t>ZB153</t>
  </si>
  <si>
    <t>Vosk kostní Knochenwasch 2,5 G 1029754</t>
  </si>
  <si>
    <t>ZC413</t>
  </si>
  <si>
    <t>Protéza cévní gore-tex 6 mm 40 cm N-ST0604</t>
  </si>
  <si>
    <t>ZF375</t>
  </si>
  <si>
    <t>Protéza cévní hemashield 34/15 VS02.175134P0</t>
  </si>
  <si>
    <t>KF234</t>
  </si>
  <si>
    <t>cévní náhrada biovalsalva 25 mm HVC3325</t>
  </si>
  <si>
    <t>KC617</t>
  </si>
  <si>
    <t>graft aortální 27CAVGJ-515</t>
  </si>
  <si>
    <t>KC618</t>
  </si>
  <si>
    <t>záplata Biocor SJM B40-10 x 6 C0510</t>
  </si>
  <si>
    <t>KI888</t>
  </si>
  <si>
    <t>kroužek anuloplastický SÉGIUM SJM mitrální semirigidní vel. 36 SARP-36</t>
  </si>
  <si>
    <t>ZD546</t>
  </si>
  <si>
    <t>Záplata křížková bal. á 5 ks 7828</t>
  </si>
  <si>
    <t>KI887</t>
  </si>
  <si>
    <t>kroužek anuloplastický SÉGIUM SJM mitrální semirigidní vel. 34 SARP-34</t>
  </si>
  <si>
    <t>KI180</t>
  </si>
  <si>
    <t>kroužek anuloplastický SÉGIUM SJM mitrální semirigidní vel. 28 SARP-28</t>
  </si>
  <si>
    <t>ZD033</t>
  </si>
  <si>
    <t>Protéza cévní hemashield 28/15 VS02.175128P0</t>
  </si>
  <si>
    <t>KI886</t>
  </si>
  <si>
    <t>kroužek anuloplastický SÉGIUM SJM mitrální semirigidní vel. 26 SARP-26</t>
  </si>
  <si>
    <t>KC616</t>
  </si>
  <si>
    <t>graft aortální 25CAVGJ-515</t>
  </si>
  <si>
    <t>ZC839</t>
  </si>
  <si>
    <t>Protéza cévní hemashield 26/15 VS02.175126P0</t>
  </si>
  <si>
    <t>ZH165</t>
  </si>
  <si>
    <t>Protéza cévní InterGard knitted 6/20 IGK0006-20</t>
  </si>
  <si>
    <t>ZH839</t>
  </si>
  <si>
    <t>Protéza cévní hemashield gold 8/20 IGK0008-20</t>
  </si>
  <si>
    <t>ZA932</t>
  </si>
  <si>
    <t>Elektroda neutrální ke koagulaci bal. á 50 ks E7509</t>
  </si>
  <si>
    <t>ZB916</t>
  </si>
  <si>
    <t>Okruh dýchací anesteziologický univerzální 1,6 m 2900</t>
  </si>
  <si>
    <t>ZH789</t>
  </si>
  <si>
    <t>Okruh dýchací anesteziologický 22 mm Compact II 2 l vak 2154000</t>
  </si>
  <si>
    <t>ZB790</t>
  </si>
  <si>
    <t>Hadice k flokaru ats suction line 9108481</t>
  </si>
  <si>
    <t>ZB398</t>
  </si>
  <si>
    <t>Maska supraglotická č. 4 8204000</t>
  </si>
  <si>
    <t>ZA992</t>
  </si>
  <si>
    <t>Maska supraglotická č. 5 8205000</t>
  </si>
  <si>
    <t>KG691</t>
  </si>
  <si>
    <t>set pls ecmo dlouhodobé životní podpory JH10.27818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</si>
  <si>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</si>
  <si>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</si>
  <si>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</si>
  <si>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</si>
  <si>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</si>
  <si>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</si>
  <si>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</si>
  <si>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</si>
  <si>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</si>
  <si>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</si>
  <si>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</si>
  <si>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</si>
  <si>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</si>
  <si>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</si>
  <si>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</si>
  <si>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</si>
  <si>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</si>
  <si>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</si>
  <si>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</si>
  <si>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</si>
  <si>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</si>
  <si>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</si>
  <si>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</si>
  <si>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</si>
  <si>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</si>
  <si>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</si>
  <si>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</si>
  <si>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</si>
  <si>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</si>
  <si>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</si>
  <si>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</si>
  <si>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</si>
  <si>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</si>
  <si>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</si>
  <si>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Fluger Ivo</t>
  </si>
  <si>
    <t>Hájek Roman</t>
  </si>
  <si>
    <t>Zezula Radek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</si>
  <si>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</si>
  <si>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</si>
  <si>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</si>
  <si>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</si>
  <si>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</si>
  <si>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</si>
  <si>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</si>
  <si>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</si>
  <si>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</si>
  <si>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</si>
  <si>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</si>
  <si>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</si>
  <si>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</si>
  <si>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</si>
  <si>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</si>
  <si>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</si>
  <si>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</si>
  <si>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</si>
  <si>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</si>
  <si>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</si>
  <si>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</si>
  <si>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</si>
  <si>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</si>
  <si>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</si>
  <si>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</si>
  <si>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</si>
  <si>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</si>
  <si>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</si>
  <si>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</si>
  <si>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</si>
  <si>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</si>
  <si>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</si>
  <si>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</si>
  <si>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</si>
  <si>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</si>
  <si>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</si>
  <si>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</si>
  <si>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</si>
  <si>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</si>
  <si>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</si>
  <si>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</si>
  <si>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</si>
  <si>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</si>
  <si>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</si>
  <si>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</si>
  <si>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</si>
  <si>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</si>
  <si>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</si>
  <si>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</si>
  <si>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</si>
  <si>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</si>
  <si>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</si>
  <si>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</si>
  <si>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</si>
  <si>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</si>
  <si>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</si>
  <si>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</si>
  <si>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</si>
  <si>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</si>
  <si>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</si>
  <si>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</si>
  <si>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</si>
  <si>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</si>
  <si>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</si>
  <si>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51821</t>
  </si>
  <si>
    <t>CHIRURGICKÉ ODSTRANĚNÍ CIZÍHO TĚLESA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</si>
  <si>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</si>
  <si>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</si>
  <si>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</si>
  <si>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</si>
  <si>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</si>
  <si>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</si>
  <si>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</si>
  <si>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</si>
  <si>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</si>
  <si>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</si>
  <si>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</si>
  <si>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</si>
  <si>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</si>
  <si>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</si>
  <si>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</si>
  <si>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31 - Traumatologické oddělení</t>
  </si>
  <si>
    <t>59 - Oddělení intenzivní péče chirurgických oborů</t>
  </si>
  <si>
    <t>01</t>
  </si>
  <si>
    <t>51022</t>
  </si>
  <si>
    <t>CÍLENÉ VYŠETŘENÍ CHIRURGEM</t>
  </si>
  <si>
    <t>55021</t>
  </si>
  <si>
    <t>KOMPLEXNÍ VYŠETŘENÍ KARDIOCHIRURGEM</t>
  </si>
  <si>
    <t>55022</t>
  </si>
  <si>
    <t>CÍLENÉ VYŠETŘENÍ KARDIOCHIRURGEM</t>
  </si>
  <si>
    <t>03</t>
  </si>
  <si>
    <t>04</t>
  </si>
  <si>
    <t>05</t>
  </si>
  <si>
    <t>06</t>
  </si>
  <si>
    <t>07</t>
  </si>
  <si>
    <t>08</t>
  </si>
  <si>
    <t>11</t>
  </si>
  <si>
    <t>16</t>
  </si>
  <si>
    <t>17</t>
  </si>
  <si>
    <t>18</t>
  </si>
  <si>
    <t>21</t>
  </si>
  <si>
    <t>26</t>
  </si>
  <si>
    <t>30</t>
  </si>
  <si>
    <t>31</t>
  </si>
  <si>
    <t>17520</t>
  </si>
  <si>
    <t>KARDIOVERSE ELEKTRICKÁ (NIKOLIV PŘI RESUSCITACI)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</si>
  <si>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</si>
  <si>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</si>
  <si>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</si>
  <si>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</si>
  <si>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</si>
  <si>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</si>
  <si>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</si>
  <si>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</si>
  <si>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51811</t>
  </si>
  <si>
    <t>ABSCES NEBO HEMATOM SUBKUTANNÍ, PILONIDÁLNÍ, INTRA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</si>
  <si>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</si>
  <si>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</si>
  <si>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</si>
  <si>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</si>
  <si>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</si>
  <si>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</si>
  <si>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</si>
  <si>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07546</t>
  </si>
  <si>
    <t>(DRG) OTEVŘENÝ PŘÍSTUP</t>
  </si>
  <si>
    <t>07550</t>
  </si>
  <si>
    <t>(DRG) ENDOVASKULÁRNÍ PŘÍSTUP PERKUTÁNNÍ NEBO S?PRE</t>
  </si>
  <si>
    <t>07197</t>
  </si>
  <si>
    <t>(DRG) ZAVEDENÍ STENTU ČI STENTGRAFTU DO DESCENDENT</t>
  </si>
  <si>
    <t>07543</t>
  </si>
  <si>
    <t>(DRG) PRIMOOPERACE</t>
  </si>
  <si>
    <t>57251</t>
  </si>
  <si>
    <t>KLÍNOVITÁ RESEKCE PLIC NEBO ENUKLEACE TUMORU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</si>
  <si>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</si>
  <si>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</si>
  <si>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</si>
  <si>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</si>
  <si>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</si>
  <si>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</si>
  <si>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</si>
  <si>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</si>
  <si>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</si>
  <si>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</si>
  <si>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07418</t>
  </si>
  <si>
    <t>(VZP) TROMBECTOMIE  A. FEMORALIS A JEJÍCH VĚTVÍ</t>
  </si>
  <si>
    <t>54130</t>
  </si>
  <si>
    <t>ANEURYSMA BŘIŠNÍ AORTY  INFRARENÁLNÍ NEBO ANEURYSM</t>
  </si>
  <si>
    <t>07414</t>
  </si>
  <si>
    <t>(VZP) PLASTIKA A. FEMORALIS A JEJÍCH VĚTVÍ AUTOLOG</t>
  </si>
  <si>
    <t>5F5</t>
  </si>
  <si>
    <t>1</t>
  </si>
  <si>
    <t>0001093</t>
  </si>
  <si>
    <t>PENICILIN G 1,0 DRASELNÁ SOĹ BIOTIKA</t>
  </si>
  <si>
    <t>0003708</t>
  </si>
  <si>
    <t>ZYVOXID 2 MG/ML INFUZNÍ ROZTOK</t>
  </si>
  <si>
    <t>0003952</t>
  </si>
  <si>
    <t>0006480</t>
  </si>
  <si>
    <t>OCPLEX</t>
  </si>
  <si>
    <t>0008807</t>
  </si>
  <si>
    <t>DALACIN C</t>
  </si>
  <si>
    <t>0008808</t>
  </si>
  <si>
    <t>0011706</t>
  </si>
  <si>
    <t>0014583</t>
  </si>
  <si>
    <t>0016600</t>
  </si>
  <si>
    <t>0026127</t>
  </si>
  <si>
    <t>0049193</t>
  </si>
  <si>
    <t>0053922</t>
  </si>
  <si>
    <t>0058092</t>
  </si>
  <si>
    <t>0059830</t>
  </si>
  <si>
    <t>CIPRINOL 200 MG/100 ML</t>
  </si>
  <si>
    <t>0065989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</si>
  <si>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</si>
  <si>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</si>
  <si>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</si>
  <si>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</si>
  <si>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</si>
  <si>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</si>
  <si>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</si>
  <si>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0075634</t>
  </si>
  <si>
    <t>PROTHROMPLEX TOTAL NF</t>
  </si>
  <si>
    <t>0076360</t>
  </si>
  <si>
    <t>ZINACEF 1,5 G</t>
  </si>
  <si>
    <t>0077044</t>
  </si>
  <si>
    <t>ZINACEF 750 MG</t>
  </si>
  <si>
    <t>0083417</t>
  </si>
  <si>
    <t>0087199</t>
  </si>
  <si>
    <t>MAXIPIME 1 G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</si>
  <si>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</si>
  <si>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</si>
  <si>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</si>
  <si>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</si>
  <si>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</si>
  <si>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</si>
  <si>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</si>
  <si>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</si>
  <si>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0096414</t>
  </si>
  <si>
    <t>0104051</t>
  </si>
  <si>
    <t>HUMAN ALBUMIN 200 G/L BAXTER</t>
  </si>
  <si>
    <t>0141838</t>
  </si>
  <si>
    <t>AMIKACIN B.BRAUN 10 MG/ML</t>
  </si>
  <si>
    <t>0162180</t>
  </si>
  <si>
    <t>0162187</t>
  </si>
  <si>
    <t>0164246</t>
  </si>
  <si>
    <t>CEFTAZIDIM STRAGEN 1 G</t>
  </si>
  <si>
    <t>0164350</t>
  </si>
  <si>
    <t>TAZOCIN 4 G/0,5 G</t>
  </si>
  <si>
    <t>0136083</t>
  </si>
  <si>
    <t>0156835</t>
  </si>
  <si>
    <t>MEROPENEM KABI 1 G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</si>
  <si>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</si>
  <si>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</si>
  <si>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</si>
  <si>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</si>
  <si>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</si>
  <si>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</si>
  <si>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</si>
  <si>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</si>
  <si>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0026096</t>
  </si>
  <si>
    <t>ROURKA ENDOBRONCHIÁLNÍ DOUBLE LUMEN LEVÝ BRONCHUS</t>
  </si>
  <si>
    <t>0043082</t>
  </si>
  <si>
    <t>CHLOPEŇ SRDEČNÍ BIOLOGICKÁ - BOVINNÍ AORTÁLNÍ</t>
  </si>
  <si>
    <t>0043155</t>
  </si>
  <si>
    <t>CHLOPEŇ SRDEČNÍ BIOLOGICKÁ - BOVINNÍ AORTÁLNÍ MAGN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</si>
  <si>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</si>
  <si>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</si>
  <si>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</si>
  <si>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</si>
  <si>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</si>
  <si>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</si>
  <si>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</si>
  <si>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</si>
  <si>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</si>
  <si>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</si>
  <si>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</si>
  <si>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</si>
  <si>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</si>
  <si>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</si>
  <si>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</si>
  <si>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</si>
  <si>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</si>
  <si>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</si>
  <si>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</si>
  <si>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</si>
  <si>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</si>
  <si>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</si>
  <si>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</si>
  <si>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</si>
  <si>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</si>
  <si>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</si>
  <si>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</si>
  <si>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</si>
  <si>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</si>
  <si>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</si>
  <si>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</si>
  <si>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</si>
  <si>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</si>
  <si>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</si>
  <si>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</si>
  <si>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KATETR ABLAČNÍ ATS CRYOMAZE FROSTBYTE,60CM1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</si>
  <si>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</si>
  <si>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</si>
  <si>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</si>
  <si>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</si>
  <si>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</si>
  <si>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</si>
  <si>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</si>
  <si>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</si>
  <si>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</si>
  <si>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</si>
  <si>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</si>
  <si>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</si>
  <si>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</si>
  <si>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</si>
  <si>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</si>
  <si>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</si>
  <si>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</si>
  <si>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</si>
  <si>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</si>
  <si>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</si>
  <si>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</si>
  <si>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</si>
  <si>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</si>
  <si>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</si>
  <si>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0056290</t>
  </si>
  <si>
    <t>KATETR BALONKOVÝ FOGARTY 120404F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</si>
  <si>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</si>
  <si>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</si>
  <si>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</si>
  <si>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</si>
  <si>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</si>
  <si>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</si>
  <si>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</si>
  <si>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</si>
  <si>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</si>
  <si>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</si>
  <si>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</si>
  <si>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</si>
  <si>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</si>
  <si>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</si>
  <si>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</si>
  <si>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</si>
  <si>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</si>
  <si>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</si>
  <si>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</si>
  <si>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</si>
  <si>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</si>
  <si>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</si>
  <si>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</si>
  <si>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</si>
  <si>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</si>
  <si>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</si>
  <si>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</si>
  <si>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</si>
  <si>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</si>
  <si>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</si>
  <si>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</si>
  <si>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</si>
  <si>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</si>
  <si>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</si>
  <si>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</si>
  <si>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</si>
  <si>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</si>
  <si>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</si>
  <si>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</si>
  <si>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</si>
  <si>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</si>
  <si>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</si>
  <si>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</si>
  <si>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</si>
  <si>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</si>
  <si>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</si>
  <si>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</si>
  <si>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</si>
  <si>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</si>
  <si>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</si>
  <si>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</si>
  <si>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</si>
  <si>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</si>
  <si>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</si>
  <si>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BIOLOGICKÁ - BOVINNÍ TRIFECTA</t>
  </si>
  <si>
    <t>0043156</t>
  </si>
  <si>
    <t>0048652</t>
  </si>
  <si>
    <t>PROSTŘEDEK HEMOSTATICKÝ SURGICEL  1902GB, 1902EE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</si>
  <si>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</si>
  <si>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</si>
  <si>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</si>
  <si>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</si>
  <si>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</si>
  <si>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</si>
  <si>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</si>
  <si>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</si>
  <si>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</si>
  <si>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</si>
  <si>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</si>
  <si>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</si>
  <si>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0191951</t>
  </si>
  <si>
    <t>KARDIOSTIMULÁTOR JEDNODUTINOVÝ G20 SR, G20SRA1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</si>
  <si>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</si>
  <si>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</si>
  <si>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</si>
  <si>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</si>
  <si>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</si>
  <si>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</si>
  <si>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</si>
  <si>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</si>
  <si>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</si>
  <si>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</si>
  <si>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</si>
  <si>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</si>
  <si>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</si>
  <si>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</si>
  <si>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</si>
  <si>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</si>
  <si>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</si>
  <si>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</si>
  <si>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</si>
  <si>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</si>
  <si>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</si>
  <si>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</si>
  <si>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0082143</t>
  </si>
  <si>
    <t>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</si>
  <si>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</si>
  <si>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</si>
  <si>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</si>
  <si>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</si>
  <si>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</si>
  <si>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</si>
  <si>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</si>
  <si>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</si>
  <si>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0054839</t>
  </si>
  <si>
    <t>KROUŽEK ANULOPLASTICKÝ SJM TAILOR TARP-25-35, TAB-</t>
  </si>
  <si>
    <t>0051397</t>
  </si>
  <si>
    <t>KATETR NEFROSTOMICKÝ,10F,MALECOT U-082210</t>
  </si>
  <si>
    <t>09227</t>
  </si>
  <si>
    <t>I. V. APLIKACE KRVE NEBO KREVNÍCH DERIVÁTŮ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</si>
  <si>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</si>
  <si>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</si>
  <si>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</si>
  <si>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</si>
  <si>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</si>
  <si>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</si>
  <si>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</si>
  <si>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</si>
  <si>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</si>
  <si>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</si>
  <si>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</si>
  <si>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</si>
  <si>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</si>
  <si>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</si>
  <si>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</si>
  <si>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</si>
  <si>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</si>
  <si>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</si>
  <si>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</si>
  <si>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</si>
  <si>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</si>
  <si>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</si>
  <si>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</si>
  <si>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</si>
  <si>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</si>
  <si>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</si>
  <si>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</si>
  <si>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</si>
  <si>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</si>
  <si>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</si>
  <si>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</si>
  <si>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</si>
  <si>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</si>
  <si>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</si>
  <si>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</si>
  <si>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</si>
  <si>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</si>
  <si>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</si>
  <si>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</si>
  <si>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</si>
  <si>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</si>
  <si>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</si>
  <si>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</si>
  <si>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</si>
  <si>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</si>
  <si>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</si>
  <si>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</si>
  <si>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</si>
  <si>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</si>
  <si>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</si>
  <si>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</si>
  <si>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</si>
  <si>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</si>
  <si>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</si>
  <si>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</si>
  <si>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</si>
  <si>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</si>
  <si>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</si>
  <si>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</si>
  <si>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</si>
  <si>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</si>
  <si>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</si>
  <si>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</si>
  <si>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07166</t>
  </si>
  <si>
    <t>(DRG) PLASTIKA ASCENDENTNÍ AORTY ZÁPLATOU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</si>
  <si>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</si>
  <si>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</si>
  <si>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</si>
  <si>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</si>
  <si>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</si>
  <si>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</si>
  <si>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</si>
  <si>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</si>
  <si>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</si>
  <si>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</si>
  <si>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</si>
  <si>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</si>
  <si>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</si>
  <si>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</si>
  <si>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</si>
  <si>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</si>
  <si>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</si>
  <si>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</si>
  <si>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</si>
  <si>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</si>
  <si>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07061</t>
  </si>
  <si>
    <t>(DRG) EMBOLECTOMIE Z A. PULMONALIS</t>
  </si>
  <si>
    <t>07242</t>
  </si>
  <si>
    <t>(DRG) PERIKARDEKTOMIE PARCIÁLNÍ PRO KONSTRIKCI NEB</t>
  </si>
  <si>
    <t>07111</t>
  </si>
  <si>
    <t>(DRG) OPERACE PRO PORANĚNÍ HORNÍ NEBO DOLNÍ DUTÉ Ž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</si>
  <si>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</si>
  <si>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</si>
  <si>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</si>
  <si>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</si>
  <si>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</si>
  <si>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</si>
  <si>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</si>
  <si>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</si>
  <si>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</si>
  <si>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</si>
  <si>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</si>
  <si>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</si>
  <si>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</si>
  <si>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</si>
  <si>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</si>
  <si>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</si>
  <si>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</si>
  <si>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SIGNÁLNÍ VÝKON POBYTU V ZAŘÍZENÍ LŮŽKOVÉ PÉČE / DO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</si>
  <si>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</si>
  <si>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</si>
  <si>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</si>
  <si>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</si>
  <si>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</si>
  <si>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</si>
  <si>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</si>
  <si>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</si>
  <si>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</si>
  <si>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</si>
  <si>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</si>
  <si>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</si>
  <si>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</si>
  <si>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</si>
  <si>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</si>
  <si>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</si>
  <si>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</si>
  <si>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</si>
  <si>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54190</t>
  </si>
  <si>
    <t>OSTATNÍ REKONSTRUKCE TEPEN A BY-PASSY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</si>
  <si>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</si>
  <si>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</si>
  <si>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</si>
  <si>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</si>
  <si>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</si>
  <si>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</si>
  <si>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</si>
  <si>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</si>
  <si>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55220</t>
  </si>
  <si>
    <t>JEDNODUCHÝ VÝKON NA SRDCI - PRIMOOPERACE</t>
  </si>
  <si>
    <t>78117</t>
  </si>
  <si>
    <t>90888</t>
  </si>
  <si>
    <t>55260</t>
  </si>
  <si>
    <t>KREVNÍ KARDIOPLEGIE</t>
  </si>
  <si>
    <t>07563</t>
  </si>
  <si>
    <t>(DRG) URGENTNÍ OPERACE KVCH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</si>
  <si>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</si>
  <si>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</si>
  <si>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</si>
  <si>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</si>
  <si>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</si>
  <si>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</si>
  <si>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</si>
  <si>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</si>
  <si>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</si>
  <si>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</si>
  <si>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</si>
  <si>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</si>
  <si>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</si>
  <si>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</si>
  <si>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</si>
  <si>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</si>
  <si>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</si>
  <si>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</si>
  <si>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</si>
  <si>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</si>
  <si>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</si>
  <si>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</si>
  <si>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</si>
  <si>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</si>
  <si>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</si>
  <si>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</si>
  <si>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</si>
  <si>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</si>
  <si>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</si>
  <si>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</si>
  <si>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</si>
  <si>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</si>
  <si>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</si>
  <si>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</si>
  <si>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</si>
  <si>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</si>
  <si>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</si>
  <si>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</si>
  <si>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</si>
  <si>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</si>
  <si>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</si>
  <si>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</si>
  <si>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</si>
  <si>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</si>
  <si>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</si>
  <si>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</si>
  <si>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</si>
  <si>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</si>
  <si>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</si>
  <si>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</si>
  <si>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</si>
  <si>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</si>
  <si>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</si>
  <si>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</si>
  <si>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</si>
  <si>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</si>
  <si>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</si>
  <si>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</si>
  <si>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</si>
  <si>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</si>
  <si>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</si>
  <si>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</si>
  <si>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</si>
  <si>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</si>
  <si>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</si>
  <si>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</si>
  <si>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</si>
  <si>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</si>
  <si>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</si>
  <si>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</si>
  <si>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</si>
  <si>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</si>
  <si>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</si>
  <si>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</si>
  <si>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</si>
  <si>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</si>
  <si>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</si>
  <si>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</si>
  <si>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</si>
  <si>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</si>
  <si>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</si>
  <si>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</si>
  <si>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</si>
  <si>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</si>
  <si>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</si>
  <si>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</si>
  <si>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</si>
  <si>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</si>
  <si>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07014</t>
  </si>
  <si>
    <t xml:space="preserve">(DRG) ANNULOPLASTIKA AORTÁLNÍ CHLOPNĚ BEZ POUŽITÍ 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</si>
  <si>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</si>
  <si>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</si>
  <si>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</si>
  <si>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</si>
  <si>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</si>
  <si>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</si>
  <si>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</si>
  <si>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</si>
  <si>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</si>
  <si>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</si>
  <si>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</si>
  <si>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</si>
  <si>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</si>
  <si>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</si>
  <si>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</si>
  <si>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</si>
  <si>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</si>
  <si>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</si>
  <si>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</si>
  <si>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</si>
  <si>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</si>
  <si>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</si>
  <si>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</si>
  <si>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</si>
  <si>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</si>
  <si>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</si>
  <si>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</si>
  <si>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</si>
  <si>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</si>
  <si>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</si>
  <si>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</si>
  <si>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0011592</t>
  </si>
  <si>
    <t>0025746</t>
  </si>
  <si>
    <t>INVANZ 1 G</t>
  </si>
  <si>
    <t>0026902</t>
  </si>
  <si>
    <t>0056801</t>
  </si>
  <si>
    <t>0076354</t>
  </si>
  <si>
    <t>FORTUM 2 G</t>
  </si>
  <si>
    <t>0097000</t>
  </si>
  <si>
    <t>METRONIDAZOLE 0.5%-POLPHARMA</t>
  </si>
  <si>
    <t>0129767</t>
  </si>
  <si>
    <t>IMIPENEM/CILASTATIN KABI 500 MG/500 MG</t>
  </si>
  <si>
    <t>0137484</t>
  </si>
  <si>
    <t>ANBINEX</t>
  </si>
  <si>
    <t>0137499</t>
  </si>
  <si>
    <t>0142077</t>
  </si>
  <si>
    <t>0156259</t>
  </si>
  <si>
    <t>VANCOMYCIN KABI 1000 MG</t>
  </si>
  <si>
    <t>0166269</t>
  </si>
  <si>
    <t>0164407</t>
  </si>
  <si>
    <t>0162496</t>
  </si>
  <si>
    <t>0016982</t>
  </si>
  <si>
    <t>FLUCONAZOL ARDEZ</t>
  </si>
  <si>
    <t>0165449</t>
  </si>
  <si>
    <t>0183926</t>
  </si>
  <si>
    <t>0207922</t>
  </si>
  <si>
    <t>Plazma patogen-inaktivovaná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</si>
  <si>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</si>
  <si>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</si>
  <si>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</si>
  <si>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</si>
  <si>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</si>
  <si>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</si>
  <si>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0043119</t>
  </si>
  <si>
    <t>ŠTĚP ALLOGENNÍ KOSTNÍ ZMRAZENÝ</t>
  </si>
  <si>
    <t>0048302</t>
  </si>
  <si>
    <t>ZAVADĚČ STIMULAČNÍCH ELEKTROD DVOJITÝ 5212537</t>
  </si>
  <si>
    <t>0048623</t>
  </si>
  <si>
    <t>KARDIOSTIMULÁTOR DVOUDUTINOVÝ VERITY ADX XL DR 535</t>
  </si>
  <si>
    <t>0056291</t>
  </si>
  <si>
    <t>KATETR BALONKOVÝ FOGARTY 120804F</t>
  </si>
  <si>
    <t>0056292</t>
  </si>
  <si>
    <t>KATETR BALONKOVÝ FOGARTY 120805F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</si>
  <si>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</si>
  <si>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</si>
  <si>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</si>
  <si>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</si>
  <si>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</si>
  <si>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0083070</t>
  </si>
  <si>
    <t>0099752</t>
  </si>
  <si>
    <t>ŠROUB SAMOŘEZNÝ STERNÁLNÍ TITAN</t>
  </si>
  <si>
    <t>0108130</t>
  </si>
  <si>
    <t>DLAHA ROVNÁ STERNÁLNÍ TITAN</t>
  </si>
  <si>
    <t>0048852</t>
  </si>
  <si>
    <t>0193662</t>
  </si>
  <si>
    <t>KARDIOSTIMULÁTOR DVOUDUTINOVÝ EOS DR</t>
  </si>
  <si>
    <t>0046464</t>
  </si>
  <si>
    <t>PROTÉZA CÉVNÍ INTERVASCULAR PLETENÁ,HEPARIN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</si>
  <si>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</si>
  <si>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</si>
  <si>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</si>
  <si>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</si>
  <si>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</si>
  <si>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</si>
  <si>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</si>
  <si>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</si>
  <si>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</si>
  <si>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</si>
  <si>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</si>
  <si>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</si>
  <si>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</si>
  <si>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</si>
  <si>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</si>
  <si>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</si>
  <si>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</si>
  <si>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</si>
  <si>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</si>
  <si>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</si>
  <si>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</si>
  <si>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</si>
  <si>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62710</t>
  </si>
  <si>
    <t>SÍŤOVÁNÍ (MESHOVÁNÍ) ŠTĚPU DO ROZSAHU 5 % Z POVRCH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</si>
  <si>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</si>
  <si>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</si>
  <si>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</si>
  <si>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</si>
  <si>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</si>
  <si>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</si>
  <si>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</si>
  <si>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</si>
  <si>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</si>
  <si>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62330</t>
  </si>
  <si>
    <t>NEKREKTOMIE 5 - 10 % POVRCHU TĚLA - TANGENCIÁLNÍ N</t>
  </si>
  <si>
    <t>708</t>
  </si>
  <si>
    <t>78310</t>
  </si>
  <si>
    <t xml:space="preserve">NEODKLADNÁ KARDIOPULMONÁLNÍ RESUSCITACE ROZŠÍŘENÁ </t>
  </si>
  <si>
    <t>Zdravotní výkony vykázané na pracovišti pro pacienty hospitalizované ve FNOL - orientační přehled</t>
  </si>
  <si>
    <t>00080</t>
  </si>
  <si>
    <t>A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</si>
  <si>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</si>
  <si>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</si>
  <si>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</si>
  <si>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</si>
  <si>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</si>
  <si>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</si>
  <si>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</si>
  <si>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</si>
  <si>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</si>
  <si>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</si>
  <si>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</si>
  <si>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</si>
  <si>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</si>
  <si>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</si>
  <si>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</si>
  <si>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</si>
  <si>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</si>
  <si>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</si>
  <si>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</si>
  <si>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</si>
  <si>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</si>
  <si>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</si>
  <si>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</si>
  <si>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</si>
  <si>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</si>
  <si>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</si>
  <si>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</si>
  <si>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</si>
  <si>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</si>
  <si>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</si>
  <si>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</si>
  <si>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</si>
  <si>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</si>
  <si>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</si>
  <si>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</si>
  <si>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</si>
  <si>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</si>
  <si>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</si>
  <si>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</si>
  <si>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</si>
  <si>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</si>
  <si>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</si>
  <si>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</si>
  <si>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</si>
  <si>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</si>
  <si>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</si>
  <si>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</si>
  <si>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</si>
  <si>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</si>
  <si>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</si>
  <si>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</si>
  <si>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05112</t>
  </si>
  <si>
    <t xml:space="preserve">IMPLANTACE TRVALÉHO KARDIOSTIMULÁTORU BEZ AKUTNÍHO INFARKTU MYOKARDU,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</si>
  <si>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</si>
  <si>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</si>
  <si>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</si>
  <si>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</si>
  <si>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</si>
  <si>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</si>
  <si>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</si>
  <si>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</si>
  <si>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05201</t>
  </si>
  <si>
    <t xml:space="preserve">JINÉ VÝKONY PŘI ONEMOCNĚNÍCH A PORUCHÁCH OBĚHOVÉHO SYSTÉMU BEZ CC                                   </t>
  </si>
  <si>
    <t>05231</t>
  </si>
  <si>
    <t xml:space="preserve">PERKUTÁNNÍ KORONÁRNÍ ANGIOPLASTIKA, &lt;=2 POTAHOVANÉ STENTY PŘI AKUTNÍM INFARKTU MYOKARDU BEZ CC      </t>
  </si>
  <si>
    <t>05271</t>
  </si>
  <si>
    <t xml:space="preserve">PERKUTÁNNÍ KORONÁRNÍ ANGIOPLASTIKA, &lt;=2 POTAHOVANÉ STENTY BEZ AKUTNÍHO INFARKTU MYOKARDU BEZ CC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</si>
  <si>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</si>
  <si>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</si>
  <si>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</si>
  <si>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</si>
  <si>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</si>
  <si>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</si>
  <si>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</si>
  <si>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</si>
  <si>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</si>
  <si>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</si>
  <si>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</si>
  <si>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</si>
  <si>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</si>
  <si>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</si>
  <si>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</si>
  <si>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</si>
  <si>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</si>
  <si>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</si>
  <si>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</si>
  <si>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</si>
  <si>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</si>
  <si>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</si>
  <si>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</si>
  <si>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</si>
  <si>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</si>
  <si>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</si>
  <si>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</si>
  <si>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</si>
  <si>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</si>
  <si>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</si>
  <si>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</si>
  <si>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</si>
  <si>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</si>
  <si>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</si>
  <si>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</si>
  <si>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</si>
  <si>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</si>
  <si>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</si>
  <si>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</si>
  <si>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</si>
  <si>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08093</t>
  </si>
  <si>
    <t>TRANSPLANTACE KŮŽE NEBO TKÁNĚ PRO PORUCHY MUSKULOSKELETÁLNÍHO SYSTÉMU NEBO POJIVOVÉ TKÁNĚ KROMĚ RUKY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</si>
  <si>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</si>
  <si>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</si>
  <si>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</si>
  <si>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</si>
  <si>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</si>
  <si>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</si>
  <si>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</si>
  <si>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</si>
  <si>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</si>
  <si>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</si>
  <si>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</si>
  <si>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</si>
  <si>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</si>
  <si>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</si>
  <si>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</si>
  <si>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</si>
  <si>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</si>
  <si>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</si>
  <si>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</si>
  <si>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</si>
  <si>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</si>
  <si>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</si>
  <si>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</si>
  <si>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</si>
  <si>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</si>
  <si>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</si>
  <si>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</si>
  <si>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</si>
  <si>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</si>
  <si>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</si>
  <si>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</si>
  <si>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</si>
  <si>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</si>
  <si>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</si>
  <si>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</si>
  <si>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</si>
  <si>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</si>
  <si>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0002027</t>
  </si>
  <si>
    <t>99mTc-MIBI inj.</t>
  </si>
  <si>
    <t>0002034</t>
  </si>
  <si>
    <t>99mTc-DTPA inj.</t>
  </si>
  <si>
    <t>47023</t>
  </si>
  <si>
    <t>KONTROLNÍ VYŠETŘENÍ LÉKAŘEM SE SPECIALIZOVANOU ZPŮ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</si>
  <si>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</si>
  <si>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</si>
  <si>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</si>
  <si>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</si>
  <si>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</si>
  <si>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</si>
  <si>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</si>
  <si>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</si>
  <si>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</si>
  <si>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</si>
  <si>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</si>
  <si>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</si>
  <si>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</si>
  <si>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</si>
  <si>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</si>
  <si>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</si>
  <si>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</si>
  <si>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</si>
  <si>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</si>
  <si>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</si>
  <si>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</si>
  <si>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</si>
  <si>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</si>
  <si>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</si>
  <si>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</si>
  <si>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</si>
  <si>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</si>
  <si>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</si>
  <si>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</si>
  <si>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</si>
  <si>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</si>
  <si>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</si>
  <si>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</si>
  <si>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</si>
  <si>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</si>
  <si>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</si>
  <si>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</si>
  <si>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</si>
  <si>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</si>
  <si>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</si>
  <si>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</si>
  <si>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</si>
  <si>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</si>
  <si>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</si>
  <si>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</si>
  <si>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</si>
  <si>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</si>
  <si>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</si>
  <si>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</si>
  <si>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</si>
  <si>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</si>
  <si>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</si>
  <si>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</si>
  <si>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</si>
  <si>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</si>
  <si>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</si>
  <si>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</si>
  <si>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</si>
  <si>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</si>
  <si>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</si>
  <si>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</si>
  <si>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</si>
  <si>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</si>
  <si>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</si>
  <si>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</si>
  <si>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</si>
  <si>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</si>
  <si>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</si>
  <si>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</si>
  <si>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</si>
  <si>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</si>
  <si>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</si>
  <si>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</si>
  <si>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</si>
  <si>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</si>
  <si>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</si>
  <si>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</si>
  <si>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</si>
  <si>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</si>
  <si>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</si>
  <si>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</si>
  <si>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</si>
  <si>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</si>
  <si>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</si>
  <si>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</si>
  <si>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</si>
  <si>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</si>
  <si>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</si>
  <si>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</si>
  <si>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</si>
  <si>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</si>
  <si>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</si>
  <si>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</si>
  <si>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</si>
  <si>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</si>
  <si>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</si>
  <si>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</si>
  <si>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</si>
  <si>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</si>
  <si>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</si>
  <si>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</si>
  <si>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</si>
  <si>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</si>
  <si>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</si>
  <si>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</si>
  <si>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</si>
  <si>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</si>
  <si>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</si>
  <si>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</si>
  <si>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</si>
  <si>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</si>
  <si>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</si>
  <si>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</si>
  <si>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</si>
  <si>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</si>
  <si>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</si>
  <si>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</si>
  <si>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</si>
  <si>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</si>
  <si>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</si>
  <si>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</si>
  <si>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</si>
  <si>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</si>
  <si>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</si>
  <si>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</si>
  <si>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</si>
  <si>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</si>
  <si>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</si>
  <si>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</si>
  <si>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</si>
  <si>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</si>
  <si>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</si>
  <si>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</si>
  <si>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</si>
  <si>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</si>
  <si>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</si>
  <si>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</si>
  <si>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</si>
  <si>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</si>
  <si>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</si>
  <si>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</si>
  <si>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</si>
  <si>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</si>
  <si>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</si>
  <si>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</si>
  <si>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</si>
  <si>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</si>
  <si>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</si>
  <si>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</si>
  <si>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</si>
  <si>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</si>
  <si>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</si>
  <si>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</si>
  <si>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</si>
  <si>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</si>
  <si>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</si>
  <si>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</si>
  <si>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</si>
  <si>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</si>
  <si>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</si>
  <si>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</si>
  <si>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</si>
  <si>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</si>
  <si>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</si>
  <si>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93125</t>
  </si>
  <si>
    <t>ALDOSTERON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</si>
  <si>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</si>
  <si>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</si>
  <si>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</si>
  <si>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</si>
  <si>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</si>
  <si>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</si>
  <si>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</si>
  <si>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</si>
  <si>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</si>
  <si>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</si>
  <si>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</si>
  <si>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</si>
  <si>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</si>
  <si>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</si>
  <si>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</si>
  <si>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</si>
  <si>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</si>
  <si>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</si>
  <si>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</si>
  <si>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</si>
  <si>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</si>
  <si>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</si>
  <si>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34</t>
  </si>
  <si>
    <t>809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</si>
  <si>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</si>
  <si>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</si>
  <si>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</si>
  <si>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</si>
  <si>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</si>
  <si>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</si>
  <si>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</si>
  <si>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</si>
  <si>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0077018</t>
  </si>
  <si>
    <t>ULTRAVIST 370</t>
  </si>
  <si>
    <t>0077019</t>
  </si>
  <si>
    <t>0077024</t>
  </si>
  <si>
    <t>ULTRAVIST 300</t>
  </si>
  <si>
    <t>0093626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</si>
  <si>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</si>
  <si>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</si>
  <si>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</si>
  <si>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</si>
  <si>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</si>
  <si>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</si>
  <si>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</si>
  <si>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</si>
  <si>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</si>
  <si>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</si>
  <si>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</si>
  <si>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</si>
  <si>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0048307</t>
  </si>
  <si>
    <t>STENTGRAFT VASKULÁRNÍ FLUENCY,SAMOEXPANDIBILNÍ,NIT</t>
  </si>
  <si>
    <t>0048668</t>
  </si>
  <si>
    <t>DRÁT VODÍCÍ NITINOL</t>
  </si>
  <si>
    <t>0049439</t>
  </si>
  <si>
    <t>STENTGRAFT ZENITH TX2 ZTEG-2P</t>
  </si>
  <si>
    <t>0052140</t>
  </si>
  <si>
    <t>KATETR BALÓNKOVÝ PTA - WANDA; SMASH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</si>
  <si>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</si>
  <si>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</si>
  <si>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</si>
  <si>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</si>
  <si>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</si>
  <si>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</si>
  <si>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</si>
  <si>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</si>
  <si>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</si>
  <si>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</si>
  <si>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</si>
  <si>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</si>
  <si>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</si>
  <si>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</si>
  <si>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</si>
  <si>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</si>
  <si>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</si>
  <si>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</si>
  <si>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</si>
  <si>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</si>
  <si>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</si>
  <si>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</si>
  <si>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</si>
  <si>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</si>
  <si>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</si>
  <si>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</si>
  <si>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</si>
  <si>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</si>
  <si>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</si>
  <si>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</si>
  <si>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</si>
  <si>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</si>
  <si>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</si>
  <si>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</si>
  <si>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</si>
  <si>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</si>
  <si>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</si>
  <si>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</si>
  <si>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</si>
  <si>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</si>
  <si>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</si>
  <si>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0094736</t>
  </si>
  <si>
    <t>STENT PERIFERNÍ EPIC,SAMOEXPANDIBILNÍ,NITINOL</t>
  </si>
  <si>
    <t>0151038</t>
  </si>
  <si>
    <t>FILTR VENAKAVÁLNÍ</t>
  </si>
  <si>
    <t>0193339</t>
  </si>
  <si>
    <t>STENTGRAFT AORTÁLNÍ ZENITH-NOHA SPIRÁLNÍ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</si>
  <si>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</si>
  <si>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</si>
  <si>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</si>
  <si>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</si>
  <si>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</si>
  <si>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</si>
  <si>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</si>
  <si>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</si>
  <si>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0092108</t>
  </si>
  <si>
    <t>STENTGRAFT AORTÁLNÍ HRUDNÍ VALIANT 10CM</t>
  </si>
  <si>
    <t>0038476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</si>
  <si>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</si>
  <si>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</si>
  <si>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</si>
  <si>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</si>
  <si>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</si>
  <si>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</si>
  <si>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</si>
  <si>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</si>
  <si>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</si>
  <si>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</si>
  <si>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</si>
  <si>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</si>
  <si>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</si>
  <si>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</si>
  <si>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</si>
  <si>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</si>
  <si>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</si>
  <si>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</si>
  <si>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</si>
  <si>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</si>
  <si>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</si>
  <si>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</si>
  <si>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</si>
  <si>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</si>
  <si>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</si>
  <si>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</si>
  <si>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</si>
  <si>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</si>
  <si>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</si>
  <si>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</si>
  <si>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</si>
  <si>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</si>
  <si>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</si>
  <si>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</si>
  <si>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</si>
  <si>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</si>
  <si>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</si>
  <si>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</si>
  <si>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</si>
  <si>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</si>
  <si>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</si>
  <si>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</si>
  <si>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</si>
  <si>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</si>
  <si>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</si>
  <si>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</si>
  <si>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</si>
  <si>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</si>
  <si>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</si>
  <si>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</si>
  <si>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</si>
  <si>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</si>
  <si>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</si>
  <si>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</si>
  <si>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</si>
  <si>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</si>
  <si>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</si>
  <si>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</si>
  <si>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</si>
  <si>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</si>
  <si>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</si>
  <si>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</si>
  <si>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</si>
  <si>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</si>
  <si>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</si>
  <si>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</si>
  <si>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</si>
  <si>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</si>
  <si>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</si>
  <si>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</si>
  <si>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</si>
  <si>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</si>
  <si>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</si>
  <si>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</si>
  <si>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</si>
  <si>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</si>
  <si>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</si>
  <si>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</si>
  <si>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</si>
  <si>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</si>
  <si>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</si>
  <si>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</si>
  <si>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</si>
  <si>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</si>
  <si>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</si>
  <si>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</si>
  <si>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</si>
  <si>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</si>
  <si>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</si>
  <si>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</si>
  <si>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</si>
  <si>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</si>
  <si>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</si>
  <si>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</si>
  <si>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</si>
  <si>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</si>
  <si>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</si>
  <si>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</si>
  <si>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</si>
  <si>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</si>
  <si>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</si>
  <si>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</si>
  <si>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</si>
  <si>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</si>
  <si>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</si>
  <si>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</si>
  <si>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</si>
  <si>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</si>
  <si>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</si>
  <si>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</si>
  <si>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</si>
  <si>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</si>
  <si>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</si>
  <si>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</si>
  <si>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</si>
  <si>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</si>
  <si>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</si>
  <si>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</si>
  <si>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</si>
  <si>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</si>
  <si>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</si>
  <si>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</si>
  <si>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</si>
  <si>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</si>
  <si>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</si>
  <si>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</si>
  <si>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</si>
  <si>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</si>
  <si>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</si>
  <si>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</si>
  <si>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</si>
  <si>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</si>
  <si>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</si>
  <si>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813</t>
  </si>
  <si>
    <t>94119</t>
  </si>
  <si>
    <t>IZOLACE A UCHOVÁNÍ LIDSKÉ DNA (RNA)</t>
  </si>
  <si>
    <t>94123</t>
  </si>
  <si>
    <t>PCR ANALÝZA LIDSKÉ DNA</t>
  </si>
  <si>
    <t>94215</t>
  </si>
  <si>
    <t>DOT BLOTTING DNA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</si>
  <si>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</si>
  <si>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</si>
  <si>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</si>
  <si>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</si>
  <si>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</si>
  <si>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</si>
  <si>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</si>
  <si>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</si>
  <si>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</si>
  <si>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</si>
  <si>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</si>
  <si>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</si>
  <si>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</si>
  <si>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</si>
  <si>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</si>
  <si>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</si>
  <si>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</si>
  <si>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</si>
  <si>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</si>
  <si>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</si>
  <si>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</si>
  <si>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</si>
  <si>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</si>
  <si>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</si>
  <si>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</si>
  <si>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</si>
  <si>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</si>
  <si>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</si>
  <si>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</si>
  <si>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</si>
  <si>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</si>
  <si>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</si>
  <si>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</si>
  <si>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</si>
  <si>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</si>
  <si>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</si>
  <si>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</si>
  <si>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</si>
  <si>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</si>
  <si>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91131</t>
  </si>
  <si>
    <t>STANOVENÍ IgA</t>
  </si>
  <si>
    <t>91129</t>
  </si>
  <si>
    <t>STANOVENÍ IgG</t>
  </si>
  <si>
    <t>91133</t>
  </si>
  <si>
    <t>STANOVENÍ IgM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</si>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</sst>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0.7195502069484897</c:v>
                </c:pt>
                <c:pt idx="1">
                  <c:v>1.1316685428977309</c:v>
                </c:pt>
                <c:pt idx="2">
                  <c:v>1.191131936669912</c:v>
                </c:pt>
                <c:pt idx="3">
                  <c:v>1.1755318952949947</c:v>
                </c:pt>
                <c:pt idx="4">
                  <c:v>1.2292953460264793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666672"/>
        <c:axId val="1126667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1.2137657076978368</c:v>
                </c:pt>
                <c:pt idx="1">
                  <c:v>1.2137657076978368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667456"/>
        <c:axId val="1126667848"/>
      </c:scatterChart>
      <c:catAx>
        <c:axId val="112666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6667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667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6666672"/>
        <c:crosses val="autoZero"/>
        <c:crossBetween val="between"/>
      </c:valAx>
      <c:valAx>
        <c:axId val="1126667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26667848"/>
        <c:crosses val="max"/>
        <c:crossBetween val="midCat"/>
      </c:valAx>
      <c:valAx>
        <c:axId val="1126667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26667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0.91071304428429078</c:v>
                </c:pt>
                <c:pt idx="1">
                  <c:v>0.96710213582047955</c:v>
                </c:pt>
                <c:pt idx="2">
                  <c:v>0.9702501866869977</c:v>
                </c:pt>
                <c:pt idx="3">
                  <c:v>0.96852580421198797</c:v>
                </c:pt>
                <c:pt idx="4">
                  <c:v>0.96419636515086249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669024"/>
        <c:axId val="11266694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669808"/>
        <c:axId val="1126670200"/>
      </c:scatterChart>
      <c:catAx>
        <c:axId val="112666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666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6694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26669024"/>
        <c:crosses val="autoZero"/>
        <c:crossBetween val="between"/>
      </c:valAx>
      <c:valAx>
        <c:axId val="1126669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26670200"/>
        <c:crosses val="max"/>
        <c:crossBetween val="midCat"/>
      </c:valAx>
      <c:valAx>
        <c:axId val="1126670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266698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3497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4523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4524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4567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5725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5729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5735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5801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6491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6617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7116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59451.327832343071</v>
      </c>
      <c r="D4" s="287">
        <f ca="1">IF(ISERROR(VLOOKUP("Náklady celkem",INDIRECT("HI!$A:$G"),5,0)),0,VLOOKUP("Náklady celkem",INDIRECT("HI!$A:$G"),5,0))</f>
        <v>59269.653290000038</v>
      </c>
      <c r="E4" s="288">
        <f ca="1">IF(C4=0,0,D4/C4)</f>
        <v>0.99694414659912445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3222.7258687085859</v>
      </c>
      <c r="D7" s="295">
        <f>IF(ISERROR(HI!E5),"",HI!E5)</f>
        <v>3519.4475000000011</v>
      </c>
      <c r="E7" s="292">
        <f t="shared" ref="E7:E15" si="0">IF(C7=0,0,D7/C7)</f>
        <v>1.0920716323322646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0.92210032400412589</v>
      </c>
      <c r="E8" s="292">
        <f t="shared" si="0"/>
        <v>1.0245559155601398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0.20908357968288094</v>
      </c>
      <c r="E9" s="292">
        <f>IF(C9=0,0,D9/C9)</f>
        <v>0.69694526560960313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0.44554477809149184</v>
      </c>
      <c r="E11" s="292">
        <f t="shared" si="0"/>
        <v>0.74257463015248648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0.95941050800582317</v>
      </c>
      <c r="E12" s="292">
        <f t="shared" si="0"/>
        <v>1.1992631350072789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14994.165552365448</v>
      </c>
      <c r="D15" s="295">
        <f>IF(ISERROR(HI!E6),"",HI!E6)</f>
        <v>16634.658240000012</v>
      </c>
      <c r="E15" s="292">
        <f t="shared" si="0"/>
        <v>1.109408735144702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29599.582401018215</v>
      </c>
      <c r="D16" s="291">
        <f ca="1">IF(ISERROR(VLOOKUP("Osobní náklady (Kč) *",INDIRECT("HI!$A:$G"),5,0)),0,VLOOKUP("Osobní náklady (Kč) *",INDIRECT("HI!$A:$G"),5,0))</f>
        <v>28231.064190000012</v>
      </c>
      <c r="E16" s="292">
        <f ca="1">IF(C16=0,0,D16/C16)</f>
        <v>0.95376562437681123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72159.982999999993</v>
      </c>
      <c r="D18" s="311">
        <f ca="1">IF(ISERROR(VLOOKUP("Výnosy celkem",INDIRECT("HI!$A:$G"),5,0)),0,VLOOKUP("Výnosy celkem",INDIRECT("HI!$A:$G"),5,0))</f>
        <v>72859.908990000011</v>
      </c>
      <c r="E18" s="312">
        <f t="shared" ref="E18:E28" ca="1" si="1">IF(C18=0,0,D18/C18)</f>
        <v>1.0096996418361133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502.97300000000001</v>
      </c>
      <c r="D19" s="291">
        <f ca="1">IF(ISERROR(VLOOKUP("Ambulance *",INDIRECT("HI!$A:$G"),5,0)),0,VLOOKUP("Ambulance *",INDIRECT("HI!$A:$G"),5,0))</f>
        <v>585.49899000000016</v>
      </c>
      <c r="E19" s="292">
        <f t="shared" ca="1" si="1"/>
        <v>1.1640763818336175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1.1640763818336175</v>
      </c>
      <c r="E20" s="292">
        <f t="shared" si="1"/>
        <v>1.1640763818336175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0.94410818838893351</v>
      </c>
      <c r="E21" s="292">
        <f t="shared" si="1"/>
        <v>1.1107155157516866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71657.009999999995</v>
      </c>
      <c r="D22" s="291">
        <f ca="1">IF(ISERROR(VLOOKUP("Hospitalizace *",INDIRECT("HI!$A:$G"),5,0)),0,VLOOKUP("Hospitalizace *",INDIRECT("HI!$A:$G"),5,0))</f>
        <v>72274.41</v>
      </c>
      <c r="E22" s="292">
        <f ca="1">IF(C22=0,0,D22/C22)</f>
        <v>1.008616044682858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1.008616044682858</v>
      </c>
      <c r="E23" s="292">
        <f t="shared" si="1"/>
        <v>1.008616044682858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1.0253816623283292</v>
      </c>
      <c r="E24" s="292">
        <f t="shared" si="1"/>
        <v>1.0253816623283292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0.55037067789573579</v>
      </c>
      <c r="E25" s="292">
        <f t="shared" si="1"/>
        <v>0.55037067789573579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1.0736842105263158</v>
      </c>
      <c r="E26" s="292">
        <f t="shared" si="1"/>
        <v>1.1301939058171746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0.96419636515086249</v>
      </c>
      <c r="E27" s="292">
        <f t="shared" si="1"/>
        <v>0.96419636515086249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1.0136100710062124</v>
      </c>
      <c r="E28" s="292">
        <f t="shared" si="1"/>
        <v>1.0669579694802236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3147.3670599999991</v>
      </c>
      <c r="C5" s="33">
        <v>3485.2090700000026</v>
      </c>
      <c r="D5" s="12"/>
      <c r="E5" s="230">
        <v>3519.4475000000011</v>
      </c>
      <c r="F5" s="32">
        <v>3222.7258687085859</v>
      </c>
      <c r="G5" s="229">
        <f>E5-F5</f>
        <v>296.72163129141518</v>
      </c>
      <c r="H5" s="235">
        <f>IF(F5&lt;0.00000001,"",E5/F5)</f>
        <v>1.0920716323322646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13921.09146</v>
      </c>
      <c r="C6" s="35">
        <v>15316.725630000012</v>
      </c>
      <c r="D6" s="12"/>
      <c r="E6" s="231">
        <v>16634.658240000012</v>
      </c>
      <c r="F6" s="34">
        <v>14994.165552365448</v>
      </c>
      <c r="G6" s="232">
        <f>E6-F6</f>
        <v>1640.4926876345635</v>
      </c>
      <c r="H6" s="236">
        <f>IF(F6&lt;0.00000001,"",E6/F6)</f>
        <v>1.109408735144702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25935.682400000002</v>
      </c>
      <c r="C7" s="35">
        <v>26306.258700000028</v>
      </c>
      <c r="D7" s="12"/>
      <c r="E7" s="231">
        <v>28231.064190000012</v>
      </c>
      <c r="F7" s="34">
        <v>29599.582401018215</v>
      </c>
      <c r="G7" s="232">
        <f>E7-F7</f>
        <v>-1368.5182110182031</v>
      </c>
      <c r="H7" s="236">
        <f>IF(F7&lt;0.00000001,"",E7/F7)</f>
        <v>0.95376562437681123</v>
      </c>
    </row>
    <row r="8" spans="1:8" ht="14.4" customHeight="1" thickBot="1" x14ac:dyDescent="0.35">
      <c r="A8" s="1" t="s">
        <v>97</v>
      </c>
      <c r="B8" s="15">
        <v>11540.879809999995</v>
      </c>
      <c r="C8" s="37">
        <v>12541.157490000016</v>
      </c>
      <c r="D8" s="12"/>
      <c r="E8" s="233">
        <v>10884.483360000013</v>
      </c>
      <c r="F8" s="36">
        <v>11634.854010250823</v>
      </c>
      <c r="G8" s="234">
        <f>E8-F8</f>
        <v>-750.37065025081029</v>
      </c>
      <c r="H8" s="237">
        <f>IF(F8&lt;0.00000001,"",E8/F8)</f>
        <v>0.93550665529711841</v>
      </c>
    </row>
    <row r="9" spans="1:8" ht="14.4" customHeight="1" thickBot="1" x14ac:dyDescent="0.35">
      <c r="A9" s="2" t="s">
        <v>98</v>
      </c>
      <c r="B9" s="3">
        <v>54545.020730000004</v>
      </c>
      <c r="C9" s="39">
        <v>57649.35089000006</v>
      </c>
      <c r="D9" s="12"/>
      <c r="E9" s="3">
        <v>59269.653290000038</v>
      </c>
      <c r="F9" s="38">
        <v>59451.327832343071</v>
      </c>
      <c r="G9" s="38">
        <f>E9-F9</f>
        <v>-181.67454234303295</v>
      </c>
      <c r="H9" s="238">
        <f>IF(F9&lt;0.00000001,"",E9/F9)</f>
        <v>0.99694414659912445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502.97300000000001</v>
      </c>
      <c r="C11" s="33">
        <f>IF(ISERROR(VLOOKUP("Celkem:",'ZV Vykáz.-A'!A:F,4,0)),0,VLOOKUP("Celkem:",'ZV Vykáz.-A'!A:F,4,0)/1000)</f>
        <v>525.22900000000004</v>
      </c>
      <c r="D11" s="12"/>
      <c r="E11" s="230">
        <f>IF(ISERROR(VLOOKUP("Celkem:",'ZV Vykáz.-A'!A:F,6,0)),0,VLOOKUP("Celkem:",'ZV Vykáz.-A'!A:F,6,0)/1000)</f>
        <v>585.49899000000016</v>
      </c>
      <c r="F11" s="32">
        <f>B11</f>
        <v>502.97300000000001</v>
      </c>
      <c r="G11" s="229">
        <f>E11-F11</f>
        <v>82.525990000000149</v>
      </c>
      <c r="H11" s="235">
        <f>IF(F11&lt;0.00000001,"",E11/F11)</f>
        <v>1.1640763818336175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71657.009999999995</v>
      </c>
      <c r="C12" s="37">
        <f>IF(ISERROR(VLOOKUP("Celkem",CaseMix!A:D,3,0)),0,VLOOKUP("Celkem",CaseMix!A:D,3,0)*30)</f>
        <v>79460.22</v>
      </c>
      <c r="D12" s="12"/>
      <c r="E12" s="233">
        <f>IF(ISERROR(VLOOKUP("Celkem",CaseMix!A:D,4,0)),0,VLOOKUP("Celkem",CaseMix!A:D,4,0)*30)</f>
        <v>72274.41</v>
      </c>
      <c r="F12" s="36">
        <f>B12</f>
        <v>71657.009999999995</v>
      </c>
      <c r="G12" s="234">
        <f>E12-F12</f>
        <v>617.40000000000873</v>
      </c>
      <c r="H12" s="237">
        <f>IF(F12&lt;0.00000001,"",E12/F12)</f>
        <v>1.008616044682858</v>
      </c>
    </row>
    <row r="13" spans="1:8" ht="14.4" customHeight="1" thickBot="1" x14ac:dyDescent="0.35">
      <c r="A13" s="4" t="s">
        <v>101</v>
      </c>
      <c r="B13" s="9">
        <f>SUM(B11:B12)</f>
        <v>72159.982999999993</v>
      </c>
      <c r="C13" s="41">
        <f>SUM(C11:C12)</f>
        <v>79985.449000000008</v>
      </c>
      <c r="D13" s="12"/>
      <c r="E13" s="9">
        <f>SUM(E11:E12)</f>
        <v>72859.908990000011</v>
      </c>
      <c r="F13" s="40">
        <f>SUM(F11:F12)</f>
        <v>72159.982999999993</v>
      </c>
      <c r="G13" s="40">
        <f>E13-F13</f>
        <v>699.92599000001792</v>
      </c>
      <c r="H13" s="239">
        <f>IF(F13&lt;0.00000001,"",E13/F13)</f>
        <v>1.0096996418361133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1.3229435434115011</v>
      </c>
      <c r="C15" s="43">
        <f>IF(C9=0,"",C13/C9)</f>
        <v>1.3874475213540418</v>
      </c>
      <c r="D15" s="12"/>
      <c r="E15" s="10">
        <f>IF(E9=0,"",E13/E9)</f>
        <v>1.2292953467013601</v>
      </c>
      <c r="F15" s="42">
        <f>IF(F9=0,"",F13/F9)</f>
        <v>1.2137657076978368</v>
      </c>
      <c r="G15" s="42">
        <f>IF(ISERROR(F15-E15),"",E15-F15)</f>
        <v>1.5529639003523332E-2</v>
      </c>
      <c r="H15" s="240">
        <f>IF(ISERROR(F15-E15),"",IF(F15&lt;0.00000001,"",E15/F15))</f>
        <v>1.0127945936394747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0.7195502069484897</v>
      </c>
      <c r="C4" s="331">
        <f t="shared" ref="C4:M4" si="0">(C10+C8)/C6</f>
        <v>1.1316685428977309</v>
      </c>
      <c r="D4" s="331">
        <f t="shared" si="0"/>
        <v>1.191131936669912</v>
      </c>
      <c r="E4" s="331">
        <f t="shared" si="0"/>
        <v>1.1755318952949947</v>
      </c>
      <c r="F4" s="331">
        <f t="shared" si="0"/>
        <v>1.2292953460264793</v>
      </c>
      <c r="G4" s="331">
        <f t="shared" si="0"/>
        <v>9.8785620886833441E-3</v>
      </c>
      <c r="H4" s="331">
        <f t="shared" si="0"/>
        <v>9.8785620886833441E-3</v>
      </c>
      <c r="I4" s="331">
        <f t="shared" si="0"/>
        <v>9.8785620886833441E-3</v>
      </c>
      <c r="J4" s="331">
        <f t="shared" si="0"/>
        <v>9.8785620886833441E-3</v>
      </c>
      <c r="K4" s="331">
        <f t="shared" si="0"/>
        <v>9.8785620886833441E-3</v>
      </c>
      <c r="L4" s="331">
        <f t="shared" si="0"/>
        <v>9.8785620886833441E-3</v>
      </c>
      <c r="M4" s="331">
        <f t="shared" si="0"/>
        <v>9.8785620886833441E-3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12066.183730000001</v>
      </c>
      <c r="C5" s="331">
        <f>IF(ISERROR(VLOOKUP($A5,'Man Tab'!$A:$Q,COLUMN()+2,0)),0,VLOOKUP($A5,'Man Tab'!$A:$Q,COLUMN()+2,0))</f>
        <v>10802.987779999999</v>
      </c>
      <c r="D5" s="331">
        <f>IF(ISERROR(VLOOKUP($A5,'Man Tab'!$A:$Q,COLUMN()+2,0)),0,VLOOKUP($A5,'Man Tab'!$A:$Q,COLUMN()+2,0))</f>
        <v>11397.76014</v>
      </c>
      <c r="E5" s="331">
        <f>IF(ISERROR(VLOOKUP($A5,'Man Tab'!$A:$Q,COLUMN()+2,0)),0,VLOOKUP($A5,'Man Tab'!$A:$Q,COLUMN()+2,0))</f>
        <v>12620.86231</v>
      </c>
      <c r="F5" s="331">
        <f>IF(ISERROR(VLOOKUP($A5,'Man Tab'!$A:$Q,COLUMN()+2,0)),0,VLOOKUP($A5,'Man Tab'!$A:$Q,COLUMN()+2,0))</f>
        <v>12381.859329999999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12066.183730000001</v>
      </c>
      <c r="C6" s="333">
        <f t="shared" ref="C6:M6" si="1">C5+B6</f>
        <v>22869.17151</v>
      </c>
      <c r="D6" s="333">
        <f t="shared" si="1"/>
        <v>34266.931649999999</v>
      </c>
      <c r="E6" s="333">
        <f t="shared" si="1"/>
        <v>46887.793959999995</v>
      </c>
      <c r="F6" s="333">
        <f t="shared" si="1"/>
        <v>59269.653289999995</v>
      </c>
      <c r="G6" s="333">
        <f t="shared" si="1"/>
        <v>59269.653289999995</v>
      </c>
      <c r="H6" s="333">
        <f t="shared" si="1"/>
        <v>59269.653289999995</v>
      </c>
      <c r="I6" s="333">
        <f t="shared" si="1"/>
        <v>59269.653289999995</v>
      </c>
      <c r="J6" s="333">
        <f t="shared" si="1"/>
        <v>59269.653289999995</v>
      </c>
      <c r="K6" s="333">
        <f t="shared" si="1"/>
        <v>59269.653289999995</v>
      </c>
      <c r="L6" s="333">
        <f t="shared" si="1"/>
        <v>59269.653289999995</v>
      </c>
      <c r="M6" s="333">
        <f t="shared" si="1"/>
        <v>59269.653289999995</v>
      </c>
    </row>
    <row r="7" spans="1:13" ht="14.4" customHeight="1" x14ac:dyDescent="0.3">
      <c r="A7" s="332" t="s">
        <v>126</v>
      </c>
      <c r="B7" s="332">
        <v>284.74799999999999</v>
      </c>
      <c r="C7" s="332">
        <v>854.25</v>
      </c>
      <c r="D7" s="332">
        <v>1347.856</v>
      </c>
      <c r="E7" s="332">
        <v>1820.8789999999999</v>
      </c>
      <c r="F7" s="332">
        <v>2409.1469999999999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8542.44</v>
      </c>
      <c r="C8" s="333">
        <f t="shared" ref="C8:M8" si="2">C7*30</f>
        <v>25627.5</v>
      </c>
      <c r="D8" s="333">
        <f t="shared" si="2"/>
        <v>40435.68</v>
      </c>
      <c r="E8" s="333">
        <f t="shared" si="2"/>
        <v>54626.369999999995</v>
      </c>
      <c r="F8" s="333">
        <f t="shared" si="2"/>
        <v>72274.41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139785</v>
      </c>
      <c r="C9" s="332">
        <v>113037</v>
      </c>
      <c r="D9" s="332">
        <v>127934.66</v>
      </c>
      <c r="E9" s="332">
        <v>110970.64000000001</v>
      </c>
      <c r="F9" s="332">
        <v>93771.650000000009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139.785</v>
      </c>
      <c r="C10" s="333">
        <f t="shared" ref="C10:M10" si="3">C9/1000+B10</f>
        <v>252.822</v>
      </c>
      <c r="D10" s="333">
        <f t="shared" si="3"/>
        <v>380.75666000000001</v>
      </c>
      <c r="E10" s="333">
        <f t="shared" si="3"/>
        <v>491.72730000000001</v>
      </c>
      <c r="F10" s="333">
        <f t="shared" si="3"/>
        <v>585.49895000000004</v>
      </c>
      <c r="G10" s="333">
        <f t="shared" si="3"/>
        <v>585.49895000000004</v>
      </c>
      <c r="H10" s="333">
        <f t="shared" si="3"/>
        <v>585.49895000000004</v>
      </c>
      <c r="I10" s="333">
        <f t="shared" si="3"/>
        <v>585.49895000000004</v>
      </c>
      <c r="J10" s="333">
        <f t="shared" si="3"/>
        <v>585.49895000000004</v>
      </c>
      <c r="K10" s="333">
        <f t="shared" si="3"/>
        <v>585.49895000000004</v>
      </c>
      <c r="L10" s="333">
        <f t="shared" si="3"/>
        <v>585.49895000000004</v>
      </c>
      <c r="M10" s="333">
        <f t="shared" si="3"/>
        <v>585.49895000000004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1.2137657076978368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1.2137657076978368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7359.6081514218604</v>
      </c>
      <c r="C6" s="53">
        <v>613.30067928515496</v>
      </c>
      <c r="D6" s="53">
        <v>430.22649999999999</v>
      </c>
      <c r="E6" s="53">
        <v>277.23000000000098</v>
      </c>
      <c r="F6" s="53">
        <v>725.96</v>
      </c>
      <c r="G6" s="53">
        <v>426.44600000000003</v>
      </c>
      <c r="H6" s="53">
        <v>209.68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2069.5425</v>
      </c>
      <c r="Q6" s="188">
        <v>0.67488674638699997</v>
      </c>
    </row>
    <row r="7" spans="1:17" ht="14.4" customHeight="1" x14ac:dyDescent="0.3">
      <c r="A7" s="19" t="s">
        <v>35</v>
      </c>
      <c r="B7" s="55">
        <v>7734.5420849005995</v>
      </c>
      <c r="C7" s="56">
        <v>644.54517374171701</v>
      </c>
      <c r="D7" s="56">
        <v>684.81656999999996</v>
      </c>
      <c r="E7" s="56">
        <v>642.70587000000205</v>
      </c>
      <c r="F7" s="56">
        <v>584.52976999999998</v>
      </c>
      <c r="G7" s="56">
        <v>662.95623999999998</v>
      </c>
      <c r="H7" s="56">
        <v>944.43904999999995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3519.4475000000002</v>
      </c>
      <c r="Q7" s="189">
        <v>1.0920716323320001</v>
      </c>
    </row>
    <row r="8" spans="1:17" ht="14.4" customHeight="1" x14ac:dyDescent="0.3">
      <c r="A8" s="19" t="s">
        <v>36</v>
      </c>
      <c r="B8" s="55">
        <v>3365.5794619579901</v>
      </c>
      <c r="C8" s="56">
        <v>280.464955163166</v>
      </c>
      <c r="D8" s="56">
        <v>275.59800000000001</v>
      </c>
      <c r="E8" s="56">
        <v>263.203000000001</v>
      </c>
      <c r="F8" s="56">
        <v>290.82299999999998</v>
      </c>
      <c r="G8" s="56">
        <v>365.488</v>
      </c>
      <c r="H8" s="56">
        <v>540.73299999999995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1735.845</v>
      </c>
      <c r="Q8" s="189">
        <v>1.237833795662</v>
      </c>
    </row>
    <row r="9" spans="1:17" ht="14.4" customHeight="1" x14ac:dyDescent="0.3">
      <c r="A9" s="19" t="s">
        <v>37</v>
      </c>
      <c r="B9" s="55">
        <v>35985.997325677097</v>
      </c>
      <c r="C9" s="56">
        <v>2998.8331104730901</v>
      </c>
      <c r="D9" s="56">
        <v>3730.7057199999999</v>
      </c>
      <c r="E9" s="56">
        <v>2624.03548000001</v>
      </c>
      <c r="F9" s="56">
        <v>2791.9508000000001</v>
      </c>
      <c r="G9" s="56">
        <v>4199.13699</v>
      </c>
      <c r="H9" s="56">
        <v>3288.8292499999998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16634.658240000001</v>
      </c>
      <c r="Q9" s="189">
        <v>1.1094087351440001</v>
      </c>
    </row>
    <row r="10" spans="1:17" ht="14.4" customHeight="1" x14ac:dyDescent="0.3">
      <c r="A10" s="19" t="s">
        <v>38</v>
      </c>
      <c r="B10" s="55">
        <v>520.99998358976302</v>
      </c>
      <c r="C10" s="56">
        <v>43.416665299145997</v>
      </c>
      <c r="D10" s="56">
        <v>47.358020000000003</v>
      </c>
      <c r="E10" s="56">
        <v>49.969580000000001</v>
      </c>
      <c r="F10" s="56">
        <v>59.138869999999997</v>
      </c>
      <c r="G10" s="56">
        <v>57.447409999999998</v>
      </c>
      <c r="H10" s="56">
        <v>55.73751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269.65138999999999</v>
      </c>
      <c r="Q10" s="189">
        <v>1.242156154288</v>
      </c>
    </row>
    <row r="11" spans="1:17" ht="14.4" customHeight="1" x14ac:dyDescent="0.3">
      <c r="A11" s="19" t="s">
        <v>39</v>
      </c>
      <c r="B11" s="55">
        <v>833.19777103041099</v>
      </c>
      <c r="C11" s="56">
        <v>69.433147585867005</v>
      </c>
      <c r="D11" s="56">
        <v>78.320070000000001</v>
      </c>
      <c r="E11" s="56">
        <v>67.793319999999994</v>
      </c>
      <c r="F11" s="56">
        <v>73.172290000000004</v>
      </c>
      <c r="G11" s="56">
        <v>68.840540000000004</v>
      </c>
      <c r="H11" s="56">
        <v>67.941550000000007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356.06777</v>
      </c>
      <c r="Q11" s="189">
        <v>1.0256420236729999</v>
      </c>
    </row>
    <row r="12" spans="1:17" ht="14.4" customHeight="1" x14ac:dyDescent="0.3">
      <c r="A12" s="19" t="s">
        <v>40</v>
      </c>
      <c r="B12" s="55">
        <v>1014.8909975559</v>
      </c>
      <c r="C12" s="56">
        <v>84.574249796325006</v>
      </c>
      <c r="D12" s="56">
        <v>9.5836900000000007</v>
      </c>
      <c r="E12" s="56">
        <v>16.737829999999999</v>
      </c>
      <c r="F12" s="56">
        <v>46.46846</v>
      </c>
      <c r="G12" s="56">
        <v>8.8369999999999997</v>
      </c>
      <c r="H12" s="56">
        <v>35.578740000000003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117.20572</v>
      </c>
      <c r="Q12" s="189">
        <v>0.27716644317200001</v>
      </c>
    </row>
    <row r="13" spans="1:17" ht="14.4" customHeight="1" x14ac:dyDescent="0.3">
      <c r="A13" s="19" t="s">
        <v>41</v>
      </c>
      <c r="B13" s="55">
        <v>617.99998053449701</v>
      </c>
      <c r="C13" s="56">
        <v>51.499998377874</v>
      </c>
      <c r="D13" s="56">
        <v>42.964550000000003</v>
      </c>
      <c r="E13" s="56">
        <v>56.811259999999997</v>
      </c>
      <c r="F13" s="56">
        <v>43.717199999999998</v>
      </c>
      <c r="G13" s="56">
        <v>41.795450000000002</v>
      </c>
      <c r="H13" s="56">
        <v>50.843649999999997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236.13211000000001</v>
      </c>
      <c r="Q13" s="189">
        <v>0.917017931796</v>
      </c>
    </row>
    <row r="14" spans="1:17" ht="14.4" customHeight="1" x14ac:dyDescent="0.3">
      <c r="A14" s="19" t="s">
        <v>42</v>
      </c>
      <c r="B14" s="55">
        <v>2102.9376785159502</v>
      </c>
      <c r="C14" s="56">
        <v>175.244806542996</v>
      </c>
      <c r="D14" s="56">
        <v>241.27600000000001</v>
      </c>
      <c r="E14" s="56">
        <v>206.17500000000101</v>
      </c>
      <c r="F14" s="56">
        <v>197.34700000000001</v>
      </c>
      <c r="G14" s="56">
        <v>163.56299999999999</v>
      </c>
      <c r="H14" s="56">
        <v>128.08000000000001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936.44100000000003</v>
      </c>
      <c r="Q14" s="189">
        <v>1.068723254597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1066.7065795507499</v>
      </c>
      <c r="C17" s="56">
        <v>88.892214962561994</v>
      </c>
      <c r="D17" s="56">
        <v>30.273019999999999</v>
      </c>
      <c r="E17" s="56">
        <v>110.88897</v>
      </c>
      <c r="F17" s="56">
        <v>111.56421</v>
      </c>
      <c r="G17" s="56">
        <v>32.433839999999996</v>
      </c>
      <c r="H17" s="56">
        <v>99.544370000000001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384.70441</v>
      </c>
      <c r="Q17" s="189">
        <v>0.86555253496999995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3.125</v>
      </c>
      <c r="E18" s="56">
        <v>2.6709999999999998</v>
      </c>
      <c r="F18" s="56">
        <v>13.148999999999999</v>
      </c>
      <c r="G18" s="56">
        <v>33.978999999999999</v>
      </c>
      <c r="H18" s="56">
        <v>67.837999999999994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120.762</v>
      </c>
      <c r="Q18" s="189" t="s">
        <v>336</v>
      </c>
    </row>
    <row r="19" spans="1:17" ht="14.4" customHeight="1" x14ac:dyDescent="0.3">
      <c r="A19" s="19" t="s">
        <v>47</v>
      </c>
      <c r="B19" s="55">
        <v>3927.6199690763001</v>
      </c>
      <c r="C19" s="56">
        <v>327.30166408969097</v>
      </c>
      <c r="D19" s="56">
        <v>332.36471</v>
      </c>
      <c r="E19" s="56">
        <v>246.28464000000099</v>
      </c>
      <c r="F19" s="56">
        <v>290.44601999999998</v>
      </c>
      <c r="G19" s="56">
        <v>351.43148000000002</v>
      </c>
      <c r="H19" s="56">
        <v>254.38131000000001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1474.90816</v>
      </c>
      <c r="Q19" s="189">
        <v>0.90125307740299998</v>
      </c>
    </row>
    <row r="20" spans="1:17" ht="14.4" customHeight="1" x14ac:dyDescent="0.3">
      <c r="A20" s="19" t="s">
        <v>48</v>
      </c>
      <c r="B20" s="55">
        <v>71038.997762443702</v>
      </c>
      <c r="C20" s="56">
        <v>5919.9164802036403</v>
      </c>
      <c r="D20" s="56">
        <v>5545.2279200000003</v>
      </c>
      <c r="E20" s="56">
        <v>5572.4997700000104</v>
      </c>
      <c r="F20" s="56">
        <v>5543.3310000000001</v>
      </c>
      <c r="G20" s="56">
        <v>5608.1110699999999</v>
      </c>
      <c r="H20" s="56">
        <v>5961.8944300000003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28231.064190000001</v>
      </c>
      <c r="Q20" s="189">
        <v>0.95376562437599999</v>
      </c>
    </row>
    <row r="21" spans="1:17" ht="14.4" customHeight="1" x14ac:dyDescent="0.3">
      <c r="A21" s="20" t="s">
        <v>49</v>
      </c>
      <c r="B21" s="55">
        <v>7114.1090513686604</v>
      </c>
      <c r="C21" s="56">
        <v>592.84242094738795</v>
      </c>
      <c r="D21" s="56">
        <v>605.59900000000005</v>
      </c>
      <c r="E21" s="56">
        <v>605.621000000001</v>
      </c>
      <c r="F21" s="56">
        <v>607.40499999999997</v>
      </c>
      <c r="G21" s="56">
        <v>589.36400000000003</v>
      </c>
      <c r="H21" s="56">
        <v>599.80600000000004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3007.7950000000001</v>
      </c>
      <c r="Q21" s="189">
        <v>1.014703028569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21.025739999999999</v>
      </c>
      <c r="F22" s="56">
        <v>0</v>
      </c>
      <c r="G22" s="56">
        <v>0</v>
      </c>
      <c r="H22" s="56">
        <v>30.442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51.467739999999999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8.7449600000010008</v>
      </c>
      <c r="E24" s="56">
        <v>39.335320000002</v>
      </c>
      <c r="F24" s="56">
        <v>18.757519999999001</v>
      </c>
      <c r="G24" s="56">
        <v>11.032289999999</v>
      </c>
      <c r="H24" s="56">
        <v>46.090470000003997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123.96056000000701</v>
      </c>
      <c r="Q24" s="189"/>
    </row>
    <row r="25" spans="1:17" ht="14.4" customHeight="1" x14ac:dyDescent="0.3">
      <c r="A25" s="21" t="s">
        <v>53</v>
      </c>
      <c r="B25" s="58">
        <v>142683.186797623</v>
      </c>
      <c r="C25" s="59">
        <v>11890.265566468601</v>
      </c>
      <c r="D25" s="59">
        <v>12066.183730000001</v>
      </c>
      <c r="E25" s="59">
        <v>10802.987779999999</v>
      </c>
      <c r="F25" s="59">
        <v>11397.76014</v>
      </c>
      <c r="G25" s="59">
        <v>12620.86231</v>
      </c>
      <c r="H25" s="59">
        <v>12381.859329999999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59269.653290000002</v>
      </c>
      <c r="Q25" s="190">
        <v>0.99694414659899999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924.33511000000306</v>
      </c>
      <c r="E26" s="56">
        <v>841.10030000000302</v>
      </c>
      <c r="F26" s="56">
        <v>1024.44021</v>
      </c>
      <c r="G26" s="56">
        <v>888.17354000000296</v>
      </c>
      <c r="H26" s="56">
        <v>862.46054000000004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4540.5097000000096</v>
      </c>
      <c r="Q26" s="189" t="s">
        <v>336</v>
      </c>
    </row>
    <row r="27" spans="1:17" ht="14.4" customHeight="1" x14ac:dyDescent="0.3">
      <c r="A27" s="22" t="s">
        <v>55</v>
      </c>
      <c r="B27" s="58">
        <v>142683.186797623</v>
      </c>
      <c r="C27" s="59">
        <v>11890.265566468601</v>
      </c>
      <c r="D27" s="59">
        <v>12990.518840000001</v>
      </c>
      <c r="E27" s="59">
        <v>11644.08808</v>
      </c>
      <c r="F27" s="59">
        <v>12422.200349999999</v>
      </c>
      <c r="G27" s="59">
        <v>13509.03585</v>
      </c>
      <c r="H27" s="59">
        <v>13244.319869999999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63810.162989999997</v>
      </c>
      <c r="Q27" s="190">
        <v>1.073317709066</v>
      </c>
    </row>
    <row r="28" spans="1:17" ht="14.4" customHeight="1" x14ac:dyDescent="0.3">
      <c r="A28" s="20" t="s">
        <v>56</v>
      </c>
      <c r="B28" s="55">
        <v>0.23038190970299999</v>
      </c>
      <c r="C28" s="56">
        <v>1.9198492474999999E-2</v>
      </c>
      <c r="D28" s="56">
        <v>4.9590000000000002E-2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4.9590000000000002E-2</v>
      </c>
      <c r="Q28" s="189">
        <v>0.51660306207600004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5.3432000000000004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5.3432000000000004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136786.899560697</v>
      </c>
      <c r="C6" s="615">
        <v>140407.95134</v>
      </c>
      <c r="D6" s="616">
        <v>3621.0517793034101</v>
      </c>
      <c r="E6" s="617">
        <v>1.0264722118189999</v>
      </c>
      <c r="F6" s="615">
        <v>142683.186797623</v>
      </c>
      <c r="G6" s="616">
        <v>59451.3278323431</v>
      </c>
      <c r="H6" s="618">
        <v>12381.859329999999</v>
      </c>
      <c r="I6" s="615">
        <v>59269.653290000002</v>
      </c>
      <c r="J6" s="616">
        <v>-181.674542343062</v>
      </c>
      <c r="K6" s="619">
        <v>0.41539339441599998</v>
      </c>
    </row>
    <row r="7" spans="1:11" ht="14.4" customHeight="1" thickBot="1" x14ac:dyDescent="0.35">
      <c r="A7" s="634" t="s">
        <v>339</v>
      </c>
      <c r="B7" s="615">
        <v>57316.6046712803</v>
      </c>
      <c r="C7" s="615">
        <v>59322.186459999997</v>
      </c>
      <c r="D7" s="616">
        <v>2005.5817887196999</v>
      </c>
      <c r="E7" s="617">
        <v>1.034991287432</v>
      </c>
      <c r="F7" s="615">
        <v>59535.753435184</v>
      </c>
      <c r="G7" s="616">
        <v>24806.563931326698</v>
      </c>
      <c r="H7" s="618">
        <v>5321.8632200000002</v>
      </c>
      <c r="I7" s="615">
        <v>25880.337289999999</v>
      </c>
      <c r="J7" s="616">
        <v>1073.77335867332</v>
      </c>
      <c r="K7" s="619">
        <v>0.43470244007499997</v>
      </c>
    </row>
    <row r="8" spans="1:11" ht="14.4" customHeight="1" thickBot="1" x14ac:dyDescent="0.35">
      <c r="A8" s="635" t="s">
        <v>340</v>
      </c>
      <c r="B8" s="615">
        <v>55167.319792538699</v>
      </c>
      <c r="C8" s="615">
        <v>57377.669459999997</v>
      </c>
      <c r="D8" s="616">
        <v>2210.3496674613698</v>
      </c>
      <c r="E8" s="617">
        <v>1.040066286993</v>
      </c>
      <c r="F8" s="615">
        <v>57432.815756668097</v>
      </c>
      <c r="G8" s="616">
        <v>23930.339898611699</v>
      </c>
      <c r="H8" s="618">
        <v>5193.7832200000003</v>
      </c>
      <c r="I8" s="615">
        <v>24943.896290000001</v>
      </c>
      <c r="J8" s="616">
        <v>1013.5563913883</v>
      </c>
      <c r="K8" s="619">
        <v>0.43431435428199999</v>
      </c>
    </row>
    <row r="9" spans="1:11" ht="14.4" customHeight="1" thickBot="1" x14ac:dyDescent="0.35">
      <c r="A9" s="636" t="s">
        <v>341</v>
      </c>
      <c r="B9" s="620">
        <v>0</v>
      </c>
      <c r="C9" s="620">
        <v>8.6700000000000006E-3</v>
      </c>
      <c r="D9" s="621">
        <v>8.6700000000000006E-3</v>
      </c>
      <c r="E9" s="622" t="s">
        <v>336</v>
      </c>
      <c r="F9" s="620">
        <v>0</v>
      </c>
      <c r="G9" s="621">
        <v>0</v>
      </c>
      <c r="H9" s="623">
        <v>4.6999999999999999E-4</v>
      </c>
      <c r="I9" s="620">
        <v>2.8600000000000001E-3</v>
      </c>
      <c r="J9" s="621">
        <v>2.8600000000000001E-3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8.6700000000000006E-3</v>
      </c>
      <c r="D10" s="616">
        <v>8.6700000000000006E-3</v>
      </c>
      <c r="E10" s="625" t="s">
        <v>336</v>
      </c>
      <c r="F10" s="615">
        <v>0</v>
      </c>
      <c r="G10" s="616">
        <v>0</v>
      </c>
      <c r="H10" s="618">
        <v>4.6999999999999999E-4</v>
      </c>
      <c r="I10" s="615">
        <v>2.8600000000000001E-3</v>
      </c>
      <c r="J10" s="616">
        <v>2.8600000000000001E-3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5695.9999999999</v>
      </c>
      <c r="C11" s="620">
        <v>7163.509</v>
      </c>
      <c r="D11" s="621">
        <v>1467.5090000001101</v>
      </c>
      <c r="E11" s="627">
        <v>1.2576385182580001</v>
      </c>
      <c r="F11" s="620">
        <v>7359.6081514218604</v>
      </c>
      <c r="G11" s="621">
        <v>3066.50339642578</v>
      </c>
      <c r="H11" s="623">
        <v>209.68</v>
      </c>
      <c r="I11" s="620">
        <v>2069.5425</v>
      </c>
      <c r="J11" s="621">
        <v>-996.96089642577499</v>
      </c>
      <c r="K11" s="628">
        <v>0.28120281099400002</v>
      </c>
    </row>
    <row r="12" spans="1:11" ht="14.4" customHeight="1" thickBot="1" x14ac:dyDescent="0.35">
      <c r="A12" s="637" t="s">
        <v>344</v>
      </c>
      <c r="B12" s="615">
        <v>5695.9999999999</v>
      </c>
      <c r="C12" s="615">
        <v>7163.509</v>
      </c>
      <c r="D12" s="616">
        <v>1467.5090000001101</v>
      </c>
      <c r="E12" s="617">
        <v>1.2576385182580001</v>
      </c>
      <c r="F12" s="615">
        <v>7359.6081514218604</v>
      </c>
      <c r="G12" s="616">
        <v>3066.50339642578</v>
      </c>
      <c r="H12" s="618">
        <v>209.68</v>
      </c>
      <c r="I12" s="615">
        <v>2069.5425</v>
      </c>
      <c r="J12" s="616">
        <v>-996.96089642577499</v>
      </c>
      <c r="K12" s="619">
        <v>0.28120281099400002</v>
      </c>
    </row>
    <row r="13" spans="1:11" ht="14.4" customHeight="1" thickBot="1" x14ac:dyDescent="0.35">
      <c r="A13" s="636" t="s">
        <v>345</v>
      </c>
      <c r="B13" s="620">
        <v>7914.8353796832898</v>
      </c>
      <c r="C13" s="620">
        <v>8006.6597000000002</v>
      </c>
      <c r="D13" s="621">
        <v>91.824320316713994</v>
      </c>
      <c r="E13" s="627">
        <v>1.0116015451880001</v>
      </c>
      <c r="F13" s="620">
        <v>7734.5420849005995</v>
      </c>
      <c r="G13" s="621">
        <v>3222.72586870858</v>
      </c>
      <c r="H13" s="623">
        <v>944.43904999999995</v>
      </c>
      <c r="I13" s="620">
        <v>3519.4475000000002</v>
      </c>
      <c r="J13" s="621">
        <v>296.721631291417</v>
      </c>
      <c r="K13" s="628">
        <v>0.45502984680500003</v>
      </c>
    </row>
    <row r="14" spans="1:11" ht="14.4" customHeight="1" thickBot="1" x14ac:dyDescent="0.35">
      <c r="A14" s="637" t="s">
        <v>346</v>
      </c>
      <c r="B14" s="615">
        <v>5729.87576989643</v>
      </c>
      <c r="C14" s="615">
        <v>5875.4904699999997</v>
      </c>
      <c r="D14" s="616">
        <v>145.61470010357201</v>
      </c>
      <c r="E14" s="617">
        <v>1.0254132386020001</v>
      </c>
      <c r="F14" s="615">
        <v>5665.9541324746897</v>
      </c>
      <c r="G14" s="616">
        <v>2360.8142218644498</v>
      </c>
      <c r="H14" s="618">
        <v>634.99495999999999</v>
      </c>
      <c r="I14" s="615">
        <v>2548.5327000000002</v>
      </c>
      <c r="J14" s="616">
        <v>187.718478135547</v>
      </c>
      <c r="K14" s="619">
        <v>0.449797622856</v>
      </c>
    </row>
    <row r="15" spans="1:11" ht="14.4" customHeight="1" thickBot="1" x14ac:dyDescent="0.35">
      <c r="A15" s="637" t="s">
        <v>347</v>
      </c>
      <c r="B15" s="615">
        <v>643.25787146454002</v>
      </c>
      <c r="C15" s="615">
        <v>482.41125</v>
      </c>
      <c r="D15" s="616">
        <v>-160.846621464539</v>
      </c>
      <c r="E15" s="617">
        <v>0.74995001444999998</v>
      </c>
      <c r="F15" s="615">
        <v>557.63969661364899</v>
      </c>
      <c r="G15" s="616">
        <v>232.34987358902001</v>
      </c>
      <c r="H15" s="618">
        <v>69.081810000000004</v>
      </c>
      <c r="I15" s="615">
        <v>270.15095000000002</v>
      </c>
      <c r="J15" s="616">
        <v>37.801076410979</v>
      </c>
      <c r="K15" s="619">
        <v>0.48445430201700002</v>
      </c>
    </row>
    <row r="16" spans="1:11" ht="14.4" customHeight="1" thickBot="1" x14ac:dyDescent="0.35">
      <c r="A16" s="637" t="s">
        <v>348</v>
      </c>
      <c r="B16" s="615">
        <v>560.00491717430305</v>
      </c>
      <c r="C16" s="615">
        <v>692.47546</v>
      </c>
      <c r="D16" s="616">
        <v>132.47054282569701</v>
      </c>
      <c r="E16" s="617">
        <v>1.2365524636709999</v>
      </c>
      <c r="F16" s="615">
        <v>632.25792305893003</v>
      </c>
      <c r="G16" s="616">
        <v>263.44080127455402</v>
      </c>
      <c r="H16" s="618">
        <v>117.9662</v>
      </c>
      <c r="I16" s="615">
        <v>300.90514999999999</v>
      </c>
      <c r="J16" s="616">
        <v>37.464348725444999</v>
      </c>
      <c r="K16" s="619">
        <v>0.47592151719300002</v>
      </c>
    </row>
    <row r="17" spans="1:11" ht="14.4" customHeight="1" thickBot="1" x14ac:dyDescent="0.35">
      <c r="A17" s="637" t="s">
        <v>349</v>
      </c>
      <c r="B17" s="615">
        <v>0</v>
      </c>
      <c r="C17" s="615">
        <v>0</v>
      </c>
      <c r="D17" s="616">
        <v>0</v>
      </c>
      <c r="E17" s="617">
        <v>1</v>
      </c>
      <c r="F17" s="615">
        <v>21.999999307052999</v>
      </c>
      <c r="G17" s="616">
        <v>9.1666663779380002</v>
      </c>
      <c r="H17" s="618">
        <v>0</v>
      </c>
      <c r="I17" s="615">
        <v>21.645879999999998</v>
      </c>
      <c r="J17" s="616">
        <v>12.479213622061</v>
      </c>
      <c r="K17" s="619">
        <v>0.98390366735400003</v>
      </c>
    </row>
    <row r="18" spans="1:11" ht="14.4" customHeight="1" thickBot="1" x14ac:dyDescent="0.35">
      <c r="A18" s="637" t="s">
        <v>350</v>
      </c>
      <c r="B18" s="615">
        <v>510.67756220487303</v>
      </c>
      <c r="C18" s="615">
        <v>669.19658000000004</v>
      </c>
      <c r="D18" s="616">
        <v>158.51901779512701</v>
      </c>
      <c r="E18" s="617">
        <v>1.3104092083279999</v>
      </c>
      <c r="F18" s="615">
        <v>549.02742880913001</v>
      </c>
      <c r="G18" s="616">
        <v>228.76142867047099</v>
      </c>
      <c r="H18" s="618">
        <v>89.467079999999996</v>
      </c>
      <c r="I18" s="615">
        <v>243.24211</v>
      </c>
      <c r="J18" s="616">
        <v>14.480681329529</v>
      </c>
      <c r="K18" s="619">
        <v>0.44304181765099998</v>
      </c>
    </row>
    <row r="19" spans="1:11" ht="14.4" customHeight="1" thickBot="1" x14ac:dyDescent="0.35">
      <c r="A19" s="637" t="s">
        <v>351</v>
      </c>
      <c r="B19" s="615">
        <v>192.01417084361799</v>
      </c>
      <c r="C19" s="615">
        <v>15.55378</v>
      </c>
      <c r="D19" s="616">
        <v>-176.460390843618</v>
      </c>
      <c r="E19" s="617">
        <v>8.1003292264999999E-2</v>
      </c>
      <c r="F19" s="615">
        <v>30.608747726594</v>
      </c>
      <c r="G19" s="616">
        <v>12.75364488608</v>
      </c>
      <c r="H19" s="618">
        <v>0.9889</v>
      </c>
      <c r="I19" s="615">
        <v>4.5864399999999996</v>
      </c>
      <c r="J19" s="616">
        <v>-8.1672048860800004</v>
      </c>
      <c r="K19" s="619">
        <v>0.14984082462199999</v>
      </c>
    </row>
    <row r="20" spans="1:11" ht="14.4" customHeight="1" thickBot="1" x14ac:dyDescent="0.35">
      <c r="A20" s="637" t="s">
        <v>352</v>
      </c>
      <c r="B20" s="615">
        <v>279.00508809952299</v>
      </c>
      <c r="C20" s="615">
        <v>271.53215999999998</v>
      </c>
      <c r="D20" s="616">
        <v>-7.472928099522</v>
      </c>
      <c r="E20" s="617">
        <v>0.97321579993200003</v>
      </c>
      <c r="F20" s="615">
        <v>277.054156910556</v>
      </c>
      <c r="G20" s="616">
        <v>115.439232046065</v>
      </c>
      <c r="H20" s="618">
        <v>31.940100000000001</v>
      </c>
      <c r="I20" s="615">
        <v>130.38426999999999</v>
      </c>
      <c r="J20" s="616">
        <v>14.945037953933999</v>
      </c>
      <c r="K20" s="619">
        <v>0.47060932582199999</v>
      </c>
    </row>
    <row r="21" spans="1:11" ht="14.4" customHeight="1" thickBot="1" x14ac:dyDescent="0.35">
      <c r="A21" s="636" t="s">
        <v>353</v>
      </c>
      <c r="B21" s="620">
        <v>3425.1412216394401</v>
      </c>
      <c r="C21" s="620">
        <v>3493.194</v>
      </c>
      <c r="D21" s="621">
        <v>68.052778360559998</v>
      </c>
      <c r="E21" s="627">
        <v>1.019868605104</v>
      </c>
      <c r="F21" s="620">
        <v>3365.5794619579901</v>
      </c>
      <c r="G21" s="621">
        <v>1402.32477581583</v>
      </c>
      <c r="H21" s="623">
        <v>540.73299999999995</v>
      </c>
      <c r="I21" s="620">
        <v>1735.845</v>
      </c>
      <c r="J21" s="621">
        <v>333.52022418417101</v>
      </c>
      <c r="K21" s="628">
        <v>0.51576408152599995</v>
      </c>
    </row>
    <row r="22" spans="1:11" ht="14.4" customHeight="1" thickBot="1" x14ac:dyDescent="0.35">
      <c r="A22" s="637" t="s">
        <v>354</v>
      </c>
      <c r="B22" s="615">
        <v>3004.98219503776</v>
      </c>
      <c r="C22" s="615">
        <v>3066.2820000000002</v>
      </c>
      <c r="D22" s="616">
        <v>61.299804962244004</v>
      </c>
      <c r="E22" s="617">
        <v>1.020399390406</v>
      </c>
      <c r="F22" s="615">
        <v>2938.2211252181801</v>
      </c>
      <c r="G22" s="616">
        <v>1224.2588021742399</v>
      </c>
      <c r="H22" s="618">
        <v>475.42899999999997</v>
      </c>
      <c r="I22" s="615">
        <v>1550.309</v>
      </c>
      <c r="J22" s="616">
        <v>326.05019782575999</v>
      </c>
      <c r="K22" s="619">
        <v>0.52763523708000004</v>
      </c>
    </row>
    <row r="23" spans="1:11" ht="14.4" customHeight="1" thickBot="1" x14ac:dyDescent="0.35">
      <c r="A23" s="637" t="s">
        <v>355</v>
      </c>
      <c r="B23" s="615">
        <v>420.15902660168399</v>
      </c>
      <c r="C23" s="615">
        <v>426.91199999999998</v>
      </c>
      <c r="D23" s="616">
        <v>6.7529733983159996</v>
      </c>
      <c r="E23" s="617">
        <v>1.016072422513</v>
      </c>
      <c r="F23" s="615">
        <v>427.35833673981199</v>
      </c>
      <c r="G23" s="616">
        <v>178.06597364158799</v>
      </c>
      <c r="H23" s="618">
        <v>65.304000000000002</v>
      </c>
      <c r="I23" s="615">
        <v>185.536</v>
      </c>
      <c r="J23" s="616">
        <v>7.4700263584110003</v>
      </c>
      <c r="K23" s="619">
        <v>0.43414620483400002</v>
      </c>
    </row>
    <row r="24" spans="1:11" ht="14.4" customHeight="1" thickBot="1" x14ac:dyDescent="0.35">
      <c r="A24" s="636" t="s">
        <v>356</v>
      </c>
      <c r="B24" s="620">
        <v>35999.866001777402</v>
      </c>
      <c r="C24" s="620">
        <v>35986.293729999998</v>
      </c>
      <c r="D24" s="621">
        <v>-13.572271777411</v>
      </c>
      <c r="E24" s="627">
        <v>0.99962299104700003</v>
      </c>
      <c r="F24" s="620">
        <v>35985.997325677097</v>
      </c>
      <c r="G24" s="621">
        <v>14994.165552365401</v>
      </c>
      <c r="H24" s="623">
        <v>3288.8292499999998</v>
      </c>
      <c r="I24" s="620">
        <v>16634.658240000001</v>
      </c>
      <c r="J24" s="621">
        <v>1640.4926876345701</v>
      </c>
      <c r="K24" s="628">
        <v>0.46225363964299998</v>
      </c>
    </row>
    <row r="25" spans="1:11" ht="14.4" customHeight="1" thickBot="1" x14ac:dyDescent="0.35">
      <c r="A25" s="637" t="s">
        <v>357</v>
      </c>
      <c r="B25" s="615">
        <v>4581.0690525844902</v>
      </c>
      <c r="C25" s="615">
        <v>3625.3044799999998</v>
      </c>
      <c r="D25" s="616">
        <v>-955.76457258449204</v>
      </c>
      <c r="E25" s="617">
        <v>0.79136647764599999</v>
      </c>
      <c r="F25" s="615">
        <v>3628.9998856952998</v>
      </c>
      <c r="G25" s="616">
        <v>1512.0832857063699</v>
      </c>
      <c r="H25" s="618">
        <v>208.66210000000001</v>
      </c>
      <c r="I25" s="615">
        <v>1479.49532</v>
      </c>
      <c r="J25" s="616">
        <v>-32.587965706372003</v>
      </c>
      <c r="K25" s="619">
        <v>0.40768679156799997</v>
      </c>
    </row>
    <row r="26" spans="1:11" ht="14.4" customHeight="1" thickBot="1" x14ac:dyDescent="0.35">
      <c r="A26" s="637" t="s">
        <v>358</v>
      </c>
      <c r="B26" s="615">
        <v>246.99991492653001</v>
      </c>
      <c r="C26" s="615">
        <v>539.73163999999997</v>
      </c>
      <c r="D26" s="616">
        <v>292.73172507346999</v>
      </c>
      <c r="E26" s="617">
        <v>2.1851490927050001</v>
      </c>
      <c r="F26" s="615">
        <v>654.99997936908699</v>
      </c>
      <c r="G26" s="616">
        <v>272.91665807045302</v>
      </c>
      <c r="H26" s="618">
        <v>192.15255999999999</v>
      </c>
      <c r="I26" s="615">
        <v>563.10494000000006</v>
      </c>
      <c r="J26" s="616">
        <v>290.188281929548</v>
      </c>
      <c r="K26" s="619">
        <v>0.85970222555099995</v>
      </c>
    </row>
    <row r="27" spans="1:11" ht="14.4" customHeight="1" thickBot="1" x14ac:dyDescent="0.35">
      <c r="A27" s="637" t="s">
        <v>359</v>
      </c>
      <c r="B27" s="615">
        <v>1183.0203441229501</v>
      </c>
      <c r="C27" s="615">
        <v>1188.20526</v>
      </c>
      <c r="D27" s="616">
        <v>5.1849158770489998</v>
      </c>
      <c r="E27" s="617">
        <v>1.004382778286</v>
      </c>
      <c r="F27" s="615">
        <v>1117.9999647857101</v>
      </c>
      <c r="G27" s="616">
        <v>465.833318660712</v>
      </c>
      <c r="H27" s="618">
        <v>94.769220000000004</v>
      </c>
      <c r="I27" s="615">
        <v>426.11957999999998</v>
      </c>
      <c r="J27" s="616">
        <v>-39.713738660712004</v>
      </c>
      <c r="K27" s="619">
        <v>0.38114453794399999</v>
      </c>
    </row>
    <row r="28" spans="1:11" ht="14.4" customHeight="1" thickBot="1" x14ac:dyDescent="0.35">
      <c r="A28" s="637" t="s">
        <v>360</v>
      </c>
      <c r="B28" s="615">
        <v>2.5458277183020002</v>
      </c>
      <c r="C28" s="615">
        <v>1.02559</v>
      </c>
      <c r="D28" s="616">
        <v>-1.5202377183019999</v>
      </c>
      <c r="E28" s="617">
        <v>0.40285129768400002</v>
      </c>
      <c r="F28" s="615">
        <v>1.999999937004</v>
      </c>
      <c r="G28" s="616">
        <v>0.83333330708499997</v>
      </c>
      <c r="H28" s="618">
        <v>0.17041000000000001</v>
      </c>
      <c r="I28" s="615">
        <v>0.29382999999999998</v>
      </c>
      <c r="J28" s="616">
        <v>-0.53950330708500005</v>
      </c>
      <c r="K28" s="619">
        <v>0.146915004627</v>
      </c>
    </row>
    <row r="29" spans="1:11" ht="14.4" customHeight="1" thickBot="1" x14ac:dyDescent="0.35">
      <c r="A29" s="637" t="s">
        <v>361</v>
      </c>
      <c r="B29" s="615">
        <v>1008.51368898952</v>
      </c>
      <c r="C29" s="615">
        <v>938.61280999999997</v>
      </c>
      <c r="D29" s="616">
        <v>-69.900878989521004</v>
      </c>
      <c r="E29" s="617">
        <v>0.93068921150700001</v>
      </c>
      <c r="F29" s="615">
        <v>1021.99996780948</v>
      </c>
      <c r="G29" s="616">
        <v>425.833319920615</v>
      </c>
      <c r="H29" s="618">
        <v>91.424369999999996</v>
      </c>
      <c r="I29" s="615">
        <v>448.92221999999998</v>
      </c>
      <c r="J29" s="616">
        <v>23.088900079384</v>
      </c>
      <c r="K29" s="619">
        <v>0.43925854612499998</v>
      </c>
    </row>
    <row r="30" spans="1:11" ht="14.4" customHeight="1" thickBot="1" x14ac:dyDescent="0.35">
      <c r="A30" s="637" t="s">
        <v>362</v>
      </c>
      <c r="B30" s="615">
        <v>21897.135975308502</v>
      </c>
      <c r="C30" s="615">
        <v>22917.105759999999</v>
      </c>
      <c r="D30" s="616">
        <v>1019.96978469152</v>
      </c>
      <c r="E30" s="617">
        <v>1.0465800543879999</v>
      </c>
      <c r="F30" s="615">
        <v>22899.999278705502</v>
      </c>
      <c r="G30" s="616">
        <v>9541.6663661272905</v>
      </c>
      <c r="H30" s="618">
        <v>1860.2697900000001</v>
      </c>
      <c r="I30" s="615">
        <v>10562.91574</v>
      </c>
      <c r="J30" s="616">
        <v>1021.24937387272</v>
      </c>
      <c r="K30" s="619">
        <v>0.461262710598</v>
      </c>
    </row>
    <row r="31" spans="1:11" ht="14.4" customHeight="1" thickBot="1" x14ac:dyDescent="0.35">
      <c r="A31" s="637" t="s">
        <v>363</v>
      </c>
      <c r="B31" s="615">
        <v>1068.70285755339</v>
      </c>
      <c r="C31" s="615">
        <v>1029.88922</v>
      </c>
      <c r="D31" s="616">
        <v>-38.813637553386002</v>
      </c>
      <c r="E31" s="617">
        <v>0.96368154414499996</v>
      </c>
      <c r="F31" s="615">
        <v>1116.99996481721</v>
      </c>
      <c r="G31" s="616">
        <v>465.41665200717</v>
      </c>
      <c r="H31" s="618">
        <v>166.12791000000001</v>
      </c>
      <c r="I31" s="615">
        <v>494.72613999999999</v>
      </c>
      <c r="J31" s="616">
        <v>29.30948799283</v>
      </c>
      <c r="K31" s="619">
        <v>0.44290613749500002</v>
      </c>
    </row>
    <row r="32" spans="1:11" ht="14.4" customHeight="1" thickBot="1" x14ac:dyDescent="0.35">
      <c r="A32" s="637" t="s">
        <v>364</v>
      </c>
      <c r="B32" s="615">
        <v>2078.0607085173101</v>
      </c>
      <c r="C32" s="615">
        <v>1951.97702</v>
      </c>
      <c r="D32" s="616">
        <v>-126.083688517311</v>
      </c>
      <c r="E32" s="617">
        <v>0.93932627280699998</v>
      </c>
      <c r="F32" s="615">
        <v>1929.99993920968</v>
      </c>
      <c r="G32" s="616">
        <v>804.16664133736595</v>
      </c>
      <c r="H32" s="618">
        <v>133.88556</v>
      </c>
      <c r="I32" s="615">
        <v>755.25084000000004</v>
      </c>
      <c r="J32" s="616">
        <v>-48.915801337364996</v>
      </c>
      <c r="K32" s="619">
        <v>0.39132169108199999</v>
      </c>
    </row>
    <row r="33" spans="1:11" ht="14.4" customHeight="1" thickBot="1" x14ac:dyDescent="0.35">
      <c r="A33" s="637" t="s">
        <v>365</v>
      </c>
      <c r="B33" s="615">
        <v>166.56143235329</v>
      </c>
      <c r="C33" s="615">
        <v>198.91683</v>
      </c>
      <c r="D33" s="616">
        <v>32.355397646709001</v>
      </c>
      <c r="E33" s="617">
        <v>1.1942550396539999</v>
      </c>
      <c r="F33" s="615">
        <v>250.99999209410799</v>
      </c>
      <c r="G33" s="616">
        <v>104.583330039212</v>
      </c>
      <c r="H33" s="618">
        <v>5.7025100000000002</v>
      </c>
      <c r="I33" s="615">
        <v>29.817219999999999</v>
      </c>
      <c r="J33" s="616">
        <v>-74.766110039211</v>
      </c>
      <c r="K33" s="619">
        <v>0.11879370892</v>
      </c>
    </row>
    <row r="34" spans="1:11" ht="14.4" customHeight="1" thickBot="1" x14ac:dyDescent="0.35">
      <c r="A34" s="637" t="s">
        <v>366</v>
      </c>
      <c r="B34" s="615">
        <v>271.69097481343402</v>
      </c>
      <c r="C34" s="615">
        <v>286.62047000000001</v>
      </c>
      <c r="D34" s="616">
        <v>14.929495186564999</v>
      </c>
      <c r="E34" s="617">
        <v>1.054950280173</v>
      </c>
      <c r="F34" s="615">
        <v>267.99999155864998</v>
      </c>
      <c r="G34" s="616">
        <v>111.666663149437</v>
      </c>
      <c r="H34" s="618">
        <v>21.74729</v>
      </c>
      <c r="I34" s="615">
        <v>110.61863</v>
      </c>
      <c r="J34" s="616">
        <v>-1.0480331494370001</v>
      </c>
      <c r="K34" s="619">
        <v>0.41275609509</v>
      </c>
    </row>
    <row r="35" spans="1:11" ht="14.4" customHeight="1" thickBot="1" x14ac:dyDescent="0.35">
      <c r="A35" s="637" t="s">
        <v>367</v>
      </c>
      <c r="B35" s="615">
        <v>3271.56535564357</v>
      </c>
      <c r="C35" s="615">
        <v>3257.23036</v>
      </c>
      <c r="D35" s="616">
        <v>-14.334995643574</v>
      </c>
      <c r="E35" s="617">
        <v>0.99561830680800001</v>
      </c>
      <c r="F35" s="615">
        <v>3031.9999044993501</v>
      </c>
      <c r="G35" s="616">
        <v>1263.33329354139</v>
      </c>
      <c r="H35" s="618">
        <v>397.80592000000001</v>
      </c>
      <c r="I35" s="615">
        <v>1334.9065700000001</v>
      </c>
      <c r="J35" s="616">
        <v>71.573276458606003</v>
      </c>
      <c r="K35" s="619">
        <v>0.44027262930200001</v>
      </c>
    </row>
    <row r="36" spans="1:11" ht="14.4" customHeight="1" thickBot="1" x14ac:dyDescent="0.35">
      <c r="A36" s="637" t="s">
        <v>368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98.071740000000005</v>
      </c>
      <c r="I36" s="615">
        <v>377.14553999999998</v>
      </c>
      <c r="J36" s="616">
        <v>377.14553999999998</v>
      </c>
      <c r="K36" s="626" t="s">
        <v>369</v>
      </c>
    </row>
    <row r="37" spans="1:11" ht="14.4" customHeight="1" thickBot="1" x14ac:dyDescent="0.35">
      <c r="A37" s="637" t="s">
        <v>370</v>
      </c>
      <c r="B37" s="615">
        <v>223.99986924614399</v>
      </c>
      <c r="C37" s="615">
        <v>51.674289999999999</v>
      </c>
      <c r="D37" s="616">
        <v>-172.325579246144</v>
      </c>
      <c r="E37" s="617">
        <v>0.23068892930099999</v>
      </c>
      <c r="F37" s="615">
        <v>61.998457196002001</v>
      </c>
      <c r="G37" s="616">
        <v>25.832690498333999</v>
      </c>
      <c r="H37" s="618">
        <v>18.039870000000001</v>
      </c>
      <c r="I37" s="615">
        <v>51.341670000000001</v>
      </c>
      <c r="J37" s="616">
        <v>25.508979501664999</v>
      </c>
      <c r="K37" s="619">
        <v>0.82811205829900003</v>
      </c>
    </row>
    <row r="38" spans="1:11" ht="14.4" customHeight="1" thickBot="1" x14ac:dyDescent="0.35">
      <c r="A38" s="636" t="s">
        <v>371</v>
      </c>
      <c r="B38" s="620">
        <v>543.89825247492604</v>
      </c>
      <c r="C38" s="620">
        <v>650.37017000000003</v>
      </c>
      <c r="D38" s="621">
        <v>106.471917525075</v>
      </c>
      <c r="E38" s="627">
        <v>1.195757050221</v>
      </c>
      <c r="F38" s="620">
        <v>520.99998358976302</v>
      </c>
      <c r="G38" s="621">
        <v>217.08332649573401</v>
      </c>
      <c r="H38" s="623">
        <v>55.73751</v>
      </c>
      <c r="I38" s="620">
        <v>269.65138999999999</v>
      </c>
      <c r="J38" s="621">
        <v>52.568063504264998</v>
      </c>
      <c r="K38" s="628">
        <v>0.51756506428600002</v>
      </c>
    </row>
    <row r="39" spans="1:11" ht="14.4" customHeight="1" thickBot="1" x14ac:dyDescent="0.35">
      <c r="A39" s="637" t="s">
        <v>372</v>
      </c>
      <c r="B39" s="615">
        <v>480.85679036215299</v>
      </c>
      <c r="C39" s="615">
        <v>563.05017999999995</v>
      </c>
      <c r="D39" s="616">
        <v>82.193389637847005</v>
      </c>
      <c r="E39" s="617">
        <v>1.1709311197950001</v>
      </c>
      <c r="F39" s="615">
        <v>446.99998592058301</v>
      </c>
      <c r="G39" s="616">
        <v>186.249994133576</v>
      </c>
      <c r="H39" s="618">
        <v>43.764000000000003</v>
      </c>
      <c r="I39" s="615">
        <v>214.21231</v>
      </c>
      <c r="J39" s="616">
        <v>27.962315866423001</v>
      </c>
      <c r="K39" s="619">
        <v>0.47922218511600001</v>
      </c>
    </row>
    <row r="40" spans="1:11" ht="14.4" customHeight="1" thickBot="1" x14ac:dyDescent="0.35">
      <c r="A40" s="637" t="s">
        <v>373</v>
      </c>
      <c r="B40" s="615">
        <v>63.041462112772997</v>
      </c>
      <c r="C40" s="615">
        <v>87.319990000000004</v>
      </c>
      <c r="D40" s="616">
        <v>24.278527887227</v>
      </c>
      <c r="E40" s="617">
        <v>1.3851199999729999</v>
      </c>
      <c r="F40" s="615">
        <v>73.999997669178995</v>
      </c>
      <c r="G40" s="616">
        <v>30.833332362158</v>
      </c>
      <c r="H40" s="618">
        <v>11.973509999999999</v>
      </c>
      <c r="I40" s="615">
        <v>55.439079999999997</v>
      </c>
      <c r="J40" s="616">
        <v>24.605747637842001</v>
      </c>
      <c r="K40" s="619">
        <v>0.74917678035400004</v>
      </c>
    </row>
    <row r="41" spans="1:11" ht="14.4" customHeight="1" thickBot="1" x14ac:dyDescent="0.35">
      <c r="A41" s="636" t="s">
        <v>374</v>
      </c>
      <c r="B41" s="620">
        <v>808.94629088091006</v>
      </c>
      <c r="C41" s="620">
        <v>858.46009000000004</v>
      </c>
      <c r="D41" s="621">
        <v>49.513799119090002</v>
      </c>
      <c r="E41" s="627">
        <v>1.061207770747</v>
      </c>
      <c r="F41" s="620">
        <v>833.19777103041099</v>
      </c>
      <c r="G41" s="621">
        <v>347.16573792933798</v>
      </c>
      <c r="H41" s="623">
        <v>67.941550000000007</v>
      </c>
      <c r="I41" s="620">
        <v>356.06777</v>
      </c>
      <c r="J41" s="621">
        <v>8.9020320706620009</v>
      </c>
      <c r="K41" s="628">
        <v>0.42735084319700001</v>
      </c>
    </row>
    <row r="42" spans="1:11" ht="14.4" customHeight="1" thickBot="1" x14ac:dyDescent="0.35">
      <c r="A42" s="637" t="s">
        <v>375</v>
      </c>
      <c r="B42" s="615">
        <v>0.251594930301</v>
      </c>
      <c r="C42" s="615">
        <v>9.0571999999999999</v>
      </c>
      <c r="D42" s="616">
        <v>8.8056050696980002</v>
      </c>
      <c r="E42" s="617">
        <v>35.999135551469998</v>
      </c>
      <c r="F42" s="615">
        <v>8.6016335494940002</v>
      </c>
      <c r="G42" s="616">
        <v>3.5840139789559999</v>
      </c>
      <c r="H42" s="618">
        <v>0</v>
      </c>
      <c r="I42" s="615">
        <v>5.7111999999999998</v>
      </c>
      <c r="J42" s="616">
        <v>2.1271860210429998</v>
      </c>
      <c r="K42" s="619">
        <v>0.66396690432500005</v>
      </c>
    </row>
    <row r="43" spans="1:11" ht="14.4" customHeight="1" thickBot="1" x14ac:dyDescent="0.35">
      <c r="A43" s="637" t="s">
        <v>376</v>
      </c>
      <c r="B43" s="615">
        <v>14.274965209039999</v>
      </c>
      <c r="C43" s="615">
        <v>22.927420000000001</v>
      </c>
      <c r="D43" s="616">
        <v>8.6524547909590002</v>
      </c>
      <c r="E43" s="617">
        <v>1.606127907441</v>
      </c>
      <c r="F43" s="615">
        <v>14.999999527536</v>
      </c>
      <c r="G43" s="616">
        <v>6.2499998031399997</v>
      </c>
      <c r="H43" s="618">
        <v>1.3883399999999999</v>
      </c>
      <c r="I43" s="615">
        <v>5.7509300000000003</v>
      </c>
      <c r="J43" s="616">
        <v>-0.49906980313999999</v>
      </c>
      <c r="K43" s="619">
        <v>0.383395345409</v>
      </c>
    </row>
    <row r="44" spans="1:11" ht="14.4" customHeight="1" thickBot="1" x14ac:dyDescent="0.35">
      <c r="A44" s="637" t="s">
        <v>377</v>
      </c>
      <c r="B44" s="615">
        <v>511.08054203925599</v>
      </c>
      <c r="C44" s="615">
        <v>503.49551000000002</v>
      </c>
      <c r="D44" s="616">
        <v>-7.5850320392560002</v>
      </c>
      <c r="E44" s="617">
        <v>0.98515883228599999</v>
      </c>
      <c r="F44" s="615">
        <v>526.23560011891595</v>
      </c>
      <c r="G44" s="616">
        <v>219.26483338288199</v>
      </c>
      <c r="H44" s="618">
        <v>46.8917</v>
      </c>
      <c r="I44" s="615">
        <v>232.10047</v>
      </c>
      <c r="J44" s="616">
        <v>12.835636617118</v>
      </c>
      <c r="K44" s="619">
        <v>0.44105809251099998</v>
      </c>
    </row>
    <row r="45" spans="1:11" ht="14.4" customHeight="1" thickBot="1" x14ac:dyDescent="0.35">
      <c r="A45" s="637" t="s">
        <v>378</v>
      </c>
      <c r="B45" s="615">
        <v>68.965736499315</v>
      </c>
      <c r="C45" s="615">
        <v>55.828519999999997</v>
      </c>
      <c r="D45" s="616">
        <v>-13.137216499315</v>
      </c>
      <c r="E45" s="617">
        <v>0.80951096636999997</v>
      </c>
      <c r="F45" s="615">
        <v>57.99999817314</v>
      </c>
      <c r="G45" s="616">
        <v>24.166665905475</v>
      </c>
      <c r="H45" s="618">
        <v>6.3746400000000003</v>
      </c>
      <c r="I45" s="615">
        <v>22.416340000000002</v>
      </c>
      <c r="J45" s="616">
        <v>-1.750325905475</v>
      </c>
      <c r="K45" s="619">
        <v>0.386488632863</v>
      </c>
    </row>
    <row r="46" spans="1:11" ht="14.4" customHeight="1" thickBot="1" x14ac:dyDescent="0.35">
      <c r="A46" s="637" t="s">
        <v>379</v>
      </c>
      <c r="B46" s="615">
        <v>12.351783235338001</v>
      </c>
      <c r="C46" s="615">
        <v>7.0706499999999997</v>
      </c>
      <c r="D46" s="616">
        <v>-5.2811332353380003</v>
      </c>
      <c r="E46" s="617">
        <v>0.57243961177699998</v>
      </c>
      <c r="F46" s="615">
        <v>11.999999622029</v>
      </c>
      <c r="G46" s="616">
        <v>4.9999998425119996</v>
      </c>
      <c r="H46" s="618">
        <v>0</v>
      </c>
      <c r="I46" s="615">
        <v>3.48468</v>
      </c>
      <c r="J46" s="616">
        <v>-1.515319842512</v>
      </c>
      <c r="K46" s="619">
        <v>0.29039000914599999</v>
      </c>
    </row>
    <row r="47" spans="1:11" ht="14.4" customHeight="1" thickBot="1" x14ac:dyDescent="0.35">
      <c r="A47" s="637" t="s">
        <v>380</v>
      </c>
      <c r="B47" s="615">
        <v>12.932042572383001</v>
      </c>
      <c r="C47" s="615">
        <v>8.82315</v>
      </c>
      <c r="D47" s="616">
        <v>-4.1088925723829997</v>
      </c>
      <c r="E47" s="617">
        <v>0.682270410928</v>
      </c>
      <c r="F47" s="615">
        <v>10.558989987722001</v>
      </c>
      <c r="G47" s="616">
        <v>4.3995791615510003</v>
      </c>
      <c r="H47" s="618">
        <v>0.66563000000000005</v>
      </c>
      <c r="I47" s="615">
        <v>3.25542</v>
      </c>
      <c r="J47" s="616">
        <v>-1.1441591615510001</v>
      </c>
      <c r="K47" s="619">
        <v>0.30830789723099999</v>
      </c>
    </row>
    <row r="48" spans="1:11" ht="14.4" customHeight="1" thickBot="1" x14ac:dyDescent="0.35">
      <c r="A48" s="637" t="s">
        <v>381</v>
      </c>
      <c r="B48" s="615">
        <v>28.135032798169998</v>
      </c>
      <c r="C48" s="615">
        <v>62.734310000000001</v>
      </c>
      <c r="D48" s="616">
        <v>34.599277201828997</v>
      </c>
      <c r="E48" s="617">
        <v>2.2297578414079999</v>
      </c>
      <c r="F48" s="615">
        <v>52.638907255578999</v>
      </c>
      <c r="G48" s="616">
        <v>21.932878023158001</v>
      </c>
      <c r="H48" s="618">
        <v>3.5679500000000002</v>
      </c>
      <c r="I48" s="615">
        <v>23.38711</v>
      </c>
      <c r="J48" s="616">
        <v>1.4542319768409999</v>
      </c>
      <c r="K48" s="619">
        <v>0.44429322756299999</v>
      </c>
    </row>
    <row r="49" spans="1:11" ht="14.4" customHeight="1" thickBot="1" x14ac:dyDescent="0.35">
      <c r="A49" s="637" t="s">
        <v>382</v>
      </c>
      <c r="B49" s="615">
        <v>13.003228942910001</v>
      </c>
      <c r="C49" s="615">
        <v>15.687760000000001</v>
      </c>
      <c r="D49" s="616">
        <v>2.6845310570900001</v>
      </c>
      <c r="E49" s="617">
        <v>1.206451110633</v>
      </c>
      <c r="F49" s="615">
        <v>11.999999622029</v>
      </c>
      <c r="G49" s="616">
        <v>4.9999998425119996</v>
      </c>
      <c r="H49" s="618">
        <v>0.45911999999999997</v>
      </c>
      <c r="I49" s="615">
        <v>2.5491700000000002</v>
      </c>
      <c r="J49" s="616">
        <v>-2.4508298425119999</v>
      </c>
      <c r="K49" s="619">
        <v>0.21243084002400001</v>
      </c>
    </row>
    <row r="50" spans="1:11" ht="14.4" customHeight="1" thickBot="1" x14ac:dyDescent="0.35">
      <c r="A50" s="637" t="s">
        <v>383</v>
      </c>
      <c r="B50" s="615">
        <v>53.959344807247</v>
      </c>
      <c r="C50" s="615">
        <v>57.220469999999999</v>
      </c>
      <c r="D50" s="616">
        <v>3.261125192752</v>
      </c>
      <c r="E50" s="617">
        <v>1.060436708496</v>
      </c>
      <c r="F50" s="615">
        <v>59.162645662270002</v>
      </c>
      <c r="G50" s="616">
        <v>24.651102359279001</v>
      </c>
      <c r="H50" s="618">
        <v>1.7482599999999999</v>
      </c>
      <c r="I50" s="615">
        <v>16.842189999999999</v>
      </c>
      <c r="J50" s="616">
        <v>-7.8089123592789997</v>
      </c>
      <c r="K50" s="619">
        <v>0.284676079162</v>
      </c>
    </row>
    <row r="51" spans="1:11" ht="14.4" customHeight="1" thickBot="1" x14ac:dyDescent="0.35">
      <c r="A51" s="637" t="s">
        <v>384</v>
      </c>
      <c r="B51" s="615">
        <v>93.992019846944999</v>
      </c>
      <c r="C51" s="615">
        <v>114.6123</v>
      </c>
      <c r="D51" s="616">
        <v>20.620280153054001</v>
      </c>
      <c r="E51" s="617">
        <v>1.219383307078</v>
      </c>
      <c r="F51" s="615">
        <v>78.999997511691006</v>
      </c>
      <c r="G51" s="616">
        <v>32.916665629870998</v>
      </c>
      <c r="H51" s="618">
        <v>6.8459099999999999</v>
      </c>
      <c r="I51" s="615">
        <v>40.570259999999998</v>
      </c>
      <c r="J51" s="616">
        <v>7.6535943701280003</v>
      </c>
      <c r="K51" s="619">
        <v>0.51354761111199998</v>
      </c>
    </row>
    <row r="52" spans="1:11" ht="14.4" customHeight="1" thickBot="1" x14ac:dyDescent="0.35">
      <c r="A52" s="637" t="s">
        <v>385</v>
      </c>
      <c r="B52" s="615">
        <v>0</v>
      </c>
      <c r="C52" s="615">
        <v>1.0027999999999999</v>
      </c>
      <c r="D52" s="616">
        <v>1.0027999999999999</v>
      </c>
      <c r="E52" s="625" t="s">
        <v>369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336</v>
      </c>
    </row>
    <row r="53" spans="1:11" ht="14.4" customHeight="1" thickBot="1" x14ac:dyDescent="0.35">
      <c r="A53" s="636" t="s">
        <v>386</v>
      </c>
      <c r="B53" s="620">
        <v>241.07580320140301</v>
      </c>
      <c r="C53" s="620">
        <v>711.70237999999995</v>
      </c>
      <c r="D53" s="621">
        <v>470.62657679859802</v>
      </c>
      <c r="E53" s="627">
        <v>2.952193337318</v>
      </c>
      <c r="F53" s="620">
        <v>1014.8909975559</v>
      </c>
      <c r="G53" s="621">
        <v>422.87124898162602</v>
      </c>
      <c r="H53" s="623">
        <v>35.578740000000003</v>
      </c>
      <c r="I53" s="620">
        <v>117.20572</v>
      </c>
      <c r="J53" s="621">
        <v>-305.66552898162598</v>
      </c>
      <c r="K53" s="628">
        <v>0.115486017988</v>
      </c>
    </row>
    <row r="54" spans="1:11" ht="14.4" customHeight="1" thickBot="1" x14ac:dyDescent="0.35">
      <c r="A54" s="637" t="s">
        <v>387</v>
      </c>
      <c r="B54" s="615">
        <v>0</v>
      </c>
      <c r="C54" s="615">
        <v>0.155</v>
      </c>
      <c r="D54" s="616">
        <v>0.155</v>
      </c>
      <c r="E54" s="625" t="s">
        <v>336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19">
        <v>5</v>
      </c>
    </row>
    <row r="55" spans="1:11" ht="14.4" customHeight="1" thickBot="1" x14ac:dyDescent="0.35">
      <c r="A55" s="637" t="s">
        <v>388</v>
      </c>
      <c r="B55" s="615">
        <v>0</v>
      </c>
      <c r="C55" s="615">
        <v>4.6844799999999998</v>
      </c>
      <c r="D55" s="616">
        <v>4.6844799999999998</v>
      </c>
      <c r="E55" s="625" t="s">
        <v>336</v>
      </c>
      <c r="F55" s="615">
        <v>0</v>
      </c>
      <c r="G55" s="616">
        <v>0</v>
      </c>
      <c r="H55" s="618">
        <v>0.70221999999999996</v>
      </c>
      <c r="I55" s="615">
        <v>1.8991899999999999</v>
      </c>
      <c r="J55" s="616">
        <v>1.8991899999999999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21.772820673563</v>
      </c>
      <c r="C56" s="615">
        <v>0</v>
      </c>
      <c r="D56" s="616">
        <v>-21.772820673563</v>
      </c>
      <c r="E56" s="617">
        <v>0</v>
      </c>
      <c r="F56" s="615">
        <v>0</v>
      </c>
      <c r="G56" s="616">
        <v>0</v>
      </c>
      <c r="H56" s="618">
        <v>0</v>
      </c>
      <c r="I56" s="615">
        <v>0</v>
      </c>
      <c r="J56" s="616">
        <v>0</v>
      </c>
      <c r="K56" s="619">
        <v>5</v>
      </c>
    </row>
    <row r="57" spans="1:11" ht="14.4" customHeight="1" thickBot="1" x14ac:dyDescent="0.35">
      <c r="A57" s="637" t="s">
        <v>390</v>
      </c>
      <c r="B57" s="615">
        <v>213.13816823315199</v>
      </c>
      <c r="C57" s="615">
        <v>674.67813999999998</v>
      </c>
      <c r="D57" s="616">
        <v>461.53997176684902</v>
      </c>
      <c r="E57" s="617">
        <v>3.1654496498340001</v>
      </c>
      <c r="F57" s="615">
        <v>1008.89099774489</v>
      </c>
      <c r="G57" s="616">
        <v>420.37124906037002</v>
      </c>
      <c r="H57" s="618">
        <v>34.817019999999999</v>
      </c>
      <c r="I57" s="615">
        <v>112.56032</v>
      </c>
      <c r="J57" s="616">
        <v>-307.81092906036997</v>
      </c>
      <c r="K57" s="619">
        <v>0.11156836590999999</v>
      </c>
    </row>
    <row r="58" spans="1:11" ht="14.4" customHeight="1" thickBot="1" x14ac:dyDescent="0.35">
      <c r="A58" s="637" t="s">
        <v>391</v>
      </c>
      <c r="B58" s="615">
        <v>0</v>
      </c>
      <c r="C58" s="615">
        <v>1.45685</v>
      </c>
      <c r="D58" s="616">
        <v>1.45685</v>
      </c>
      <c r="E58" s="625" t="s">
        <v>336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6.1648142946869999</v>
      </c>
      <c r="C59" s="615">
        <v>30.727910000000001</v>
      </c>
      <c r="D59" s="616">
        <v>24.563095705312001</v>
      </c>
      <c r="E59" s="617">
        <v>4.9844015620190003</v>
      </c>
      <c r="F59" s="615">
        <v>5.9999998110139998</v>
      </c>
      <c r="G59" s="616">
        <v>2.4999999212559998</v>
      </c>
      <c r="H59" s="618">
        <v>5.9499999999999997E-2</v>
      </c>
      <c r="I59" s="615">
        <v>2.74621</v>
      </c>
      <c r="J59" s="616">
        <v>0.24621007874299999</v>
      </c>
      <c r="K59" s="619">
        <v>0.45770168108300002</v>
      </c>
    </row>
    <row r="60" spans="1:11" ht="14.4" customHeight="1" thickBot="1" x14ac:dyDescent="0.35">
      <c r="A60" s="636" t="s">
        <v>393</v>
      </c>
      <c r="B60" s="620">
        <v>537.55684288136297</v>
      </c>
      <c r="C60" s="620">
        <v>501.53471999999999</v>
      </c>
      <c r="D60" s="621">
        <v>-36.022122881362002</v>
      </c>
      <c r="E60" s="627">
        <v>0.93298918364000005</v>
      </c>
      <c r="F60" s="620">
        <v>617.99998053449701</v>
      </c>
      <c r="G60" s="621">
        <v>257.49999188937397</v>
      </c>
      <c r="H60" s="623">
        <v>50.843649999999997</v>
      </c>
      <c r="I60" s="620">
        <v>236.13211000000001</v>
      </c>
      <c r="J60" s="621">
        <v>-21.367881889372999</v>
      </c>
      <c r="K60" s="628">
        <v>0.38209080491500003</v>
      </c>
    </row>
    <row r="61" spans="1:11" ht="14.4" customHeight="1" thickBot="1" x14ac:dyDescent="0.35">
      <c r="A61" s="637" t="s">
        <v>394</v>
      </c>
      <c r="B61" s="615">
        <v>32.569270197377001</v>
      </c>
      <c r="C61" s="615">
        <v>23.064779999999999</v>
      </c>
      <c r="D61" s="616">
        <v>-9.5044901973770006</v>
      </c>
      <c r="E61" s="617">
        <v>0.70817613843399996</v>
      </c>
      <c r="F61" s="615">
        <v>30.999999023573999</v>
      </c>
      <c r="G61" s="616">
        <v>12.916666259822</v>
      </c>
      <c r="H61" s="618">
        <v>-1.3517999999999999</v>
      </c>
      <c r="I61" s="615">
        <v>3.7288700000000001</v>
      </c>
      <c r="J61" s="616">
        <v>-9.1877962598220009</v>
      </c>
      <c r="K61" s="619">
        <v>0.12028613282</v>
      </c>
    </row>
    <row r="62" spans="1:11" ht="14.4" customHeight="1" thickBot="1" x14ac:dyDescent="0.35">
      <c r="A62" s="637" t="s">
        <v>395</v>
      </c>
      <c r="B62" s="615">
        <v>0</v>
      </c>
      <c r="C62" s="615">
        <v>1.4150499999999999</v>
      </c>
      <c r="D62" s="616">
        <v>1.4150499999999999</v>
      </c>
      <c r="E62" s="625" t="s">
        <v>369</v>
      </c>
      <c r="F62" s="615">
        <v>2.9999999055069999</v>
      </c>
      <c r="G62" s="616">
        <v>1.2499999606279999</v>
      </c>
      <c r="H62" s="618">
        <v>0</v>
      </c>
      <c r="I62" s="615">
        <v>0</v>
      </c>
      <c r="J62" s="616">
        <v>-1.2499999606279999</v>
      </c>
      <c r="K62" s="619">
        <v>0</v>
      </c>
    </row>
    <row r="63" spans="1:11" ht="14.4" customHeight="1" thickBot="1" x14ac:dyDescent="0.35">
      <c r="A63" s="637" t="s">
        <v>396</v>
      </c>
      <c r="B63" s="615">
        <v>0</v>
      </c>
      <c r="C63" s="615">
        <v>3.6658499999999998</v>
      </c>
      <c r="D63" s="616">
        <v>3.6658499999999998</v>
      </c>
      <c r="E63" s="625" t="s">
        <v>336</v>
      </c>
      <c r="F63" s="615">
        <v>2.9999999055069999</v>
      </c>
      <c r="G63" s="616">
        <v>1.2499999606279999</v>
      </c>
      <c r="H63" s="618">
        <v>0</v>
      </c>
      <c r="I63" s="615">
        <v>0</v>
      </c>
      <c r="J63" s="616">
        <v>-1.2499999606279999</v>
      </c>
      <c r="K63" s="619">
        <v>0</v>
      </c>
    </row>
    <row r="64" spans="1:11" ht="14.4" customHeight="1" thickBot="1" x14ac:dyDescent="0.35">
      <c r="A64" s="637" t="s">
        <v>397</v>
      </c>
      <c r="B64" s="615">
        <v>249.00221246331799</v>
      </c>
      <c r="C64" s="615">
        <v>191.42674</v>
      </c>
      <c r="D64" s="616">
        <v>-57.575472463318</v>
      </c>
      <c r="E64" s="617">
        <v>0.76877525748099995</v>
      </c>
      <c r="F64" s="615">
        <v>233.999992629567</v>
      </c>
      <c r="G64" s="616">
        <v>97.499996928985993</v>
      </c>
      <c r="H64" s="618">
        <v>18.24221</v>
      </c>
      <c r="I64" s="615">
        <v>97.269300000000001</v>
      </c>
      <c r="J64" s="616">
        <v>-0.230696928986</v>
      </c>
      <c r="K64" s="619">
        <v>0.41568078232299999</v>
      </c>
    </row>
    <row r="65" spans="1:11" ht="14.4" customHeight="1" thickBot="1" x14ac:dyDescent="0.35">
      <c r="A65" s="637" t="s">
        <v>398</v>
      </c>
      <c r="B65" s="615">
        <v>172.996640778841</v>
      </c>
      <c r="C65" s="615">
        <v>198.49875</v>
      </c>
      <c r="D65" s="616">
        <v>25.502109221158999</v>
      </c>
      <c r="E65" s="617">
        <v>1.1474138983640001</v>
      </c>
      <c r="F65" s="615">
        <v>236.99999253507499</v>
      </c>
      <c r="G65" s="616">
        <v>98.749996889613996</v>
      </c>
      <c r="H65" s="618">
        <v>19.994140000000002</v>
      </c>
      <c r="I65" s="615">
        <v>68.058059999999998</v>
      </c>
      <c r="J65" s="616">
        <v>-30.691936889613999</v>
      </c>
      <c r="K65" s="619">
        <v>0.28716481917100001</v>
      </c>
    </row>
    <row r="66" spans="1:11" ht="14.4" customHeight="1" thickBot="1" x14ac:dyDescent="0.35">
      <c r="A66" s="637" t="s">
        <v>399</v>
      </c>
      <c r="B66" s="615">
        <v>82.988719441826007</v>
      </c>
      <c r="C66" s="615">
        <v>83.463549999999998</v>
      </c>
      <c r="D66" s="616">
        <v>0.47483055817399999</v>
      </c>
      <c r="E66" s="617">
        <v>1.0057216277259999</v>
      </c>
      <c r="F66" s="615">
        <v>109.999996535267</v>
      </c>
      <c r="G66" s="616">
        <v>45.833331889694001</v>
      </c>
      <c r="H66" s="618">
        <v>13.959099999999999</v>
      </c>
      <c r="I66" s="615">
        <v>67.075879999999998</v>
      </c>
      <c r="J66" s="616">
        <v>21.242548110304998</v>
      </c>
      <c r="K66" s="619">
        <v>0.60978074647900005</v>
      </c>
    </row>
    <row r="67" spans="1:11" ht="14.4" customHeight="1" thickBot="1" x14ac:dyDescent="0.35">
      <c r="A67" s="636" t="s">
        <v>400</v>
      </c>
      <c r="B67" s="620">
        <v>0</v>
      </c>
      <c r="C67" s="620">
        <v>5.9370000000000003</v>
      </c>
      <c r="D67" s="621">
        <v>5.9370000000000003</v>
      </c>
      <c r="E67" s="622" t="s">
        <v>336</v>
      </c>
      <c r="F67" s="620">
        <v>0</v>
      </c>
      <c r="G67" s="621">
        <v>0</v>
      </c>
      <c r="H67" s="623">
        <v>0</v>
      </c>
      <c r="I67" s="620">
        <v>5.3432000000000004</v>
      </c>
      <c r="J67" s="621">
        <v>5.3432000000000004</v>
      </c>
      <c r="K67" s="624" t="s">
        <v>336</v>
      </c>
    </row>
    <row r="68" spans="1:11" ht="14.4" customHeight="1" thickBot="1" x14ac:dyDescent="0.35">
      <c r="A68" s="637" t="s">
        <v>401</v>
      </c>
      <c r="B68" s="615">
        <v>0</v>
      </c>
      <c r="C68" s="615">
        <v>5.9370000000000003</v>
      </c>
      <c r="D68" s="616">
        <v>5.9370000000000003</v>
      </c>
      <c r="E68" s="625" t="s">
        <v>336</v>
      </c>
      <c r="F68" s="615">
        <v>0</v>
      </c>
      <c r="G68" s="616">
        <v>0</v>
      </c>
      <c r="H68" s="618">
        <v>0</v>
      </c>
      <c r="I68" s="615">
        <v>5.3432000000000004</v>
      </c>
      <c r="J68" s="616">
        <v>5.3432000000000004</v>
      </c>
      <c r="K68" s="626" t="s">
        <v>336</v>
      </c>
    </row>
    <row r="69" spans="1:11" ht="14.4" customHeight="1" thickBot="1" x14ac:dyDescent="0.35">
      <c r="A69" s="635" t="s">
        <v>42</v>
      </c>
      <c r="B69" s="615">
        <v>2149.2848787416701</v>
      </c>
      <c r="C69" s="615">
        <v>1944.5170000000001</v>
      </c>
      <c r="D69" s="616">
        <v>-204.76787874166399</v>
      </c>
      <c r="E69" s="617">
        <v>0.90472743712699999</v>
      </c>
      <c r="F69" s="615">
        <v>2102.9376785159502</v>
      </c>
      <c r="G69" s="616">
        <v>876.22403271498104</v>
      </c>
      <c r="H69" s="618">
        <v>128.08000000000001</v>
      </c>
      <c r="I69" s="615">
        <v>936.44100000000003</v>
      </c>
      <c r="J69" s="616">
        <v>60.216967285019003</v>
      </c>
      <c r="K69" s="619">
        <v>0.445301356082</v>
      </c>
    </row>
    <row r="70" spans="1:11" ht="14.4" customHeight="1" thickBot="1" x14ac:dyDescent="0.35">
      <c r="A70" s="636" t="s">
        <v>402</v>
      </c>
      <c r="B70" s="620">
        <v>2149.2848787416701</v>
      </c>
      <c r="C70" s="620">
        <v>1944.5170000000001</v>
      </c>
      <c r="D70" s="621">
        <v>-204.76787874166399</v>
      </c>
      <c r="E70" s="627">
        <v>0.90472743712699999</v>
      </c>
      <c r="F70" s="620">
        <v>2102.9376785159502</v>
      </c>
      <c r="G70" s="621">
        <v>876.22403271498104</v>
      </c>
      <c r="H70" s="623">
        <v>128.08000000000001</v>
      </c>
      <c r="I70" s="620">
        <v>936.44100000000003</v>
      </c>
      <c r="J70" s="621">
        <v>60.216967285019003</v>
      </c>
      <c r="K70" s="628">
        <v>0.445301356082</v>
      </c>
    </row>
    <row r="71" spans="1:11" ht="14.4" customHeight="1" thickBot="1" x14ac:dyDescent="0.35">
      <c r="A71" s="637" t="s">
        <v>403</v>
      </c>
      <c r="B71" s="615">
        <v>806.87418360582296</v>
      </c>
      <c r="C71" s="615">
        <v>702.86300000000006</v>
      </c>
      <c r="D71" s="616">
        <v>-104.01118360582301</v>
      </c>
      <c r="E71" s="617">
        <v>0.87109367765199996</v>
      </c>
      <c r="F71" s="615">
        <v>721.93772201410297</v>
      </c>
      <c r="G71" s="616">
        <v>300.80738417254298</v>
      </c>
      <c r="H71" s="618">
        <v>47.484999999999999</v>
      </c>
      <c r="I71" s="615">
        <v>249.464</v>
      </c>
      <c r="J71" s="616">
        <v>-51.343384172542002</v>
      </c>
      <c r="K71" s="619">
        <v>0.345547811664</v>
      </c>
    </row>
    <row r="72" spans="1:11" ht="14.4" customHeight="1" thickBot="1" x14ac:dyDescent="0.35">
      <c r="A72" s="637" t="s">
        <v>404</v>
      </c>
      <c r="B72" s="615">
        <v>290.04492109402401</v>
      </c>
      <c r="C72" s="615">
        <v>265.39400000000001</v>
      </c>
      <c r="D72" s="616">
        <v>-24.650921094023001</v>
      </c>
      <c r="E72" s="617">
        <v>0.91500998879399997</v>
      </c>
      <c r="F72" s="615">
        <v>369.99998834589701</v>
      </c>
      <c r="G72" s="616">
        <v>154.16666181079</v>
      </c>
      <c r="H72" s="618">
        <v>22.105</v>
      </c>
      <c r="I72" s="615">
        <v>114.16200000000001</v>
      </c>
      <c r="J72" s="616">
        <v>-40.004661810789997</v>
      </c>
      <c r="K72" s="619">
        <v>0.308545955664</v>
      </c>
    </row>
    <row r="73" spans="1:11" ht="14.4" customHeight="1" thickBot="1" x14ac:dyDescent="0.35">
      <c r="A73" s="637" t="s">
        <v>405</v>
      </c>
      <c r="B73" s="615">
        <v>1052.36577404182</v>
      </c>
      <c r="C73" s="615">
        <v>976.26000000000101</v>
      </c>
      <c r="D73" s="616">
        <v>-76.105774041817</v>
      </c>
      <c r="E73" s="617">
        <v>0.92768125311600003</v>
      </c>
      <c r="F73" s="615">
        <v>1010.99996815596</v>
      </c>
      <c r="G73" s="616">
        <v>421.24998673164799</v>
      </c>
      <c r="H73" s="618">
        <v>58.49</v>
      </c>
      <c r="I73" s="615">
        <v>572.81500000000005</v>
      </c>
      <c r="J73" s="616">
        <v>151.565013268352</v>
      </c>
      <c r="K73" s="619">
        <v>0.56658260933899995</v>
      </c>
    </row>
    <row r="74" spans="1:11" ht="14.4" customHeight="1" thickBot="1" x14ac:dyDescent="0.35">
      <c r="A74" s="638" t="s">
        <v>406</v>
      </c>
      <c r="B74" s="620">
        <v>4493.1931166453596</v>
      </c>
      <c r="C74" s="620">
        <v>4871.6451200000001</v>
      </c>
      <c r="D74" s="621">
        <v>378.45200335464699</v>
      </c>
      <c r="E74" s="627">
        <v>1.0842278516699999</v>
      </c>
      <c r="F74" s="620">
        <v>4994.3265486270502</v>
      </c>
      <c r="G74" s="621">
        <v>2080.9693952612702</v>
      </c>
      <c r="H74" s="623">
        <v>421.76368000000002</v>
      </c>
      <c r="I74" s="620">
        <v>1980.3745699999999</v>
      </c>
      <c r="J74" s="621">
        <v>-100.59482526127</v>
      </c>
      <c r="K74" s="628">
        <v>0.39652484688700002</v>
      </c>
    </row>
    <row r="75" spans="1:11" ht="14.4" customHeight="1" thickBot="1" x14ac:dyDescent="0.35">
      <c r="A75" s="635" t="s">
        <v>45</v>
      </c>
      <c r="B75" s="615">
        <v>960.95761996988006</v>
      </c>
      <c r="C75" s="615">
        <v>964.97841000000005</v>
      </c>
      <c r="D75" s="616">
        <v>4.0207900301199997</v>
      </c>
      <c r="E75" s="617">
        <v>1.0041841491720001</v>
      </c>
      <c r="F75" s="615">
        <v>1066.7065795507499</v>
      </c>
      <c r="G75" s="616">
        <v>444.46107481281501</v>
      </c>
      <c r="H75" s="618">
        <v>99.544370000000001</v>
      </c>
      <c r="I75" s="615">
        <v>384.70441</v>
      </c>
      <c r="J75" s="616">
        <v>-59.756664812814002</v>
      </c>
      <c r="K75" s="619">
        <v>0.360646889571</v>
      </c>
    </row>
    <row r="76" spans="1:11" ht="14.4" customHeight="1" thickBot="1" x14ac:dyDescent="0.35">
      <c r="A76" s="639" t="s">
        <v>407</v>
      </c>
      <c r="B76" s="615">
        <v>960.95761996988006</v>
      </c>
      <c r="C76" s="615">
        <v>964.97841000000005</v>
      </c>
      <c r="D76" s="616">
        <v>4.0207900301199997</v>
      </c>
      <c r="E76" s="617">
        <v>1.0041841491720001</v>
      </c>
      <c r="F76" s="615">
        <v>1066.7065795507499</v>
      </c>
      <c r="G76" s="616">
        <v>444.46107481281501</v>
      </c>
      <c r="H76" s="618">
        <v>99.544370000000001</v>
      </c>
      <c r="I76" s="615">
        <v>384.70441</v>
      </c>
      <c r="J76" s="616">
        <v>-59.756664812814002</v>
      </c>
      <c r="K76" s="619">
        <v>0.360646889571</v>
      </c>
    </row>
    <row r="77" spans="1:11" ht="14.4" customHeight="1" thickBot="1" x14ac:dyDescent="0.35">
      <c r="A77" s="637" t="s">
        <v>408</v>
      </c>
      <c r="B77" s="615">
        <v>708.15198609408196</v>
      </c>
      <c r="C77" s="615">
        <v>762.28092000000004</v>
      </c>
      <c r="D77" s="616">
        <v>54.128933905917997</v>
      </c>
      <c r="E77" s="617">
        <v>1.076436887799</v>
      </c>
      <c r="F77" s="615">
        <v>756.91642657134105</v>
      </c>
      <c r="G77" s="616">
        <v>315.38184440472497</v>
      </c>
      <c r="H77" s="618">
        <v>87.54983</v>
      </c>
      <c r="I77" s="615">
        <v>283.08129000000002</v>
      </c>
      <c r="J77" s="616">
        <v>-32.300554404724998</v>
      </c>
      <c r="K77" s="619">
        <v>0.37399279505900002</v>
      </c>
    </row>
    <row r="78" spans="1:11" ht="14.4" customHeight="1" thickBot="1" x14ac:dyDescent="0.35">
      <c r="A78" s="637" t="s">
        <v>409</v>
      </c>
      <c r="B78" s="615">
        <v>75.930718334011004</v>
      </c>
      <c r="C78" s="615">
        <v>34.112349999999999</v>
      </c>
      <c r="D78" s="616">
        <v>-41.818368334010998</v>
      </c>
      <c r="E78" s="617">
        <v>0.44925625291600002</v>
      </c>
      <c r="F78" s="615">
        <v>34.493806216236997</v>
      </c>
      <c r="G78" s="616">
        <v>14.372419256764999</v>
      </c>
      <c r="H78" s="618">
        <v>0</v>
      </c>
      <c r="I78" s="615">
        <v>4.5276100000000001</v>
      </c>
      <c r="J78" s="616">
        <v>-9.8448092567650001</v>
      </c>
      <c r="K78" s="619">
        <v>0.13125863732199999</v>
      </c>
    </row>
    <row r="79" spans="1:11" ht="14.4" customHeight="1" thickBot="1" x14ac:dyDescent="0.35">
      <c r="A79" s="637" t="s">
        <v>410</v>
      </c>
      <c r="B79" s="615">
        <v>93.999841299476998</v>
      </c>
      <c r="C79" s="615">
        <v>119.80408</v>
      </c>
      <c r="D79" s="616">
        <v>25.804238700521999</v>
      </c>
      <c r="E79" s="617">
        <v>1.2745136411269999</v>
      </c>
      <c r="F79" s="615">
        <v>232.99999266106499</v>
      </c>
      <c r="G79" s="616">
        <v>97.083330275443004</v>
      </c>
      <c r="H79" s="618">
        <v>0.73084000000000005</v>
      </c>
      <c r="I79" s="615">
        <v>59.173470000000002</v>
      </c>
      <c r="J79" s="616">
        <v>-37.909860275443002</v>
      </c>
      <c r="K79" s="619">
        <v>0.25396339855700001</v>
      </c>
    </row>
    <row r="80" spans="1:11" ht="14.4" customHeight="1" thickBot="1" x14ac:dyDescent="0.35">
      <c r="A80" s="637" t="s">
        <v>411</v>
      </c>
      <c r="B80" s="615">
        <v>82.875074242308003</v>
      </c>
      <c r="C80" s="615">
        <v>48.781059999999997</v>
      </c>
      <c r="D80" s="616">
        <v>-34.094014242307999</v>
      </c>
      <c r="E80" s="617">
        <v>0.58860954811699995</v>
      </c>
      <c r="F80" s="615">
        <v>42.296354102111003</v>
      </c>
      <c r="G80" s="616">
        <v>17.623480875879</v>
      </c>
      <c r="H80" s="618">
        <v>11.2637</v>
      </c>
      <c r="I80" s="615">
        <v>37.922040000000003</v>
      </c>
      <c r="J80" s="616">
        <v>20.298559124120001</v>
      </c>
      <c r="K80" s="619">
        <v>0.89657940512900003</v>
      </c>
    </row>
    <row r="81" spans="1:11" ht="14.4" customHeight="1" thickBot="1" x14ac:dyDescent="0.35">
      <c r="A81" s="640" t="s">
        <v>46</v>
      </c>
      <c r="B81" s="620">
        <v>0</v>
      </c>
      <c r="C81" s="620">
        <v>134.33268000000001</v>
      </c>
      <c r="D81" s="621">
        <v>134.33268000000001</v>
      </c>
      <c r="E81" s="622" t="s">
        <v>336</v>
      </c>
      <c r="F81" s="620">
        <v>0</v>
      </c>
      <c r="G81" s="621">
        <v>0</v>
      </c>
      <c r="H81" s="623">
        <v>67.837999999999994</v>
      </c>
      <c r="I81" s="620">
        <v>120.762</v>
      </c>
      <c r="J81" s="621">
        <v>120.762</v>
      </c>
      <c r="K81" s="624" t="s">
        <v>336</v>
      </c>
    </row>
    <row r="82" spans="1:11" ht="14.4" customHeight="1" thickBot="1" x14ac:dyDescent="0.35">
      <c r="A82" s="636" t="s">
        <v>412</v>
      </c>
      <c r="B82" s="620">
        <v>0</v>
      </c>
      <c r="C82" s="620">
        <v>105.77500000000001</v>
      </c>
      <c r="D82" s="621">
        <v>105.77500000000001</v>
      </c>
      <c r="E82" s="622" t="s">
        <v>336</v>
      </c>
      <c r="F82" s="620">
        <v>0</v>
      </c>
      <c r="G82" s="621">
        <v>0</v>
      </c>
      <c r="H82" s="623">
        <v>16.396999999999998</v>
      </c>
      <c r="I82" s="620">
        <v>35.768000000000001</v>
      </c>
      <c r="J82" s="621">
        <v>35.768000000000001</v>
      </c>
      <c r="K82" s="624" t="s">
        <v>336</v>
      </c>
    </row>
    <row r="83" spans="1:11" ht="14.4" customHeight="1" thickBot="1" x14ac:dyDescent="0.35">
      <c r="A83" s="637" t="s">
        <v>413</v>
      </c>
      <c r="B83" s="615">
        <v>0</v>
      </c>
      <c r="C83" s="615">
        <v>79.465000000000003</v>
      </c>
      <c r="D83" s="616">
        <v>79.465000000000003</v>
      </c>
      <c r="E83" s="625" t="s">
        <v>336</v>
      </c>
      <c r="F83" s="615">
        <v>0</v>
      </c>
      <c r="G83" s="616">
        <v>0</v>
      </c>
      <c r="H83" s="618">
        <v>11.776999999999999</v>
      </c>
      <c r="I83" s="615">
        <v>20.367999999999999</v>
      </c>
      <c r="J83" s="616">
        <v>20.367999999999999</v>
      </c>
      <c r="K83" s="626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26.31</v>
      </c>
      <c r="D84" s="616">
        <v>26.31</v>
      </c>
      <c r="E84" s="625" t="s">
        <v>336</v>
      </c>
      <c r="F84" s="615">
        <v>0</v>
      </c>
      <c r="G84" s="616">
        <v>0</v>
      </c>
      <c r="H84" s="618">
        <v>4.62</v>
      </c>
      <c r="I84" s="615">
        <v>15.4</v>
      </c>
      <c r="J84" s="616">
        <v>15.4</v>
      </c>
      <c r="K84" s="626" t="s">
        <v>336</v>
      </c>
    </row>
    <row r="85" spans="1:11" ht="14.4" customHeight="1" thickBot="1" x14ac:dyDescent="0.35">
      <c r="A85" s="636" t="s">
        <v>415</v>
      </c>
      <c r="B85" s="620">
        <v>0</v>
      </c>
      <c r="C85" s="620">
        <v>28.557680000000001</v>
      </c>
      <c r="D85" s="621">
        <v>28.557680000000001</v>
      </c>
      <c r="E85" s="622" t="s">
        <v>336</v>
      </c>
      <c r="F85" s="620">
        <v>0</v>
      </c>
      <c r="G85" s="621">
        <v>0</v>
      </c>
      <c r="H85" s="623">
        <v>51.441000000000003</v>
      </c>
      <c r="I85" s="620">
        <v>84.994</v>
      </c>
      <c r="J85" s="621">
        <v>84.994</v>
      </c>
      <c r="K85" s="624" t="s">
        <v>336</v>
      </c>
    </row>
    <row r="86" spans="1:11" ht="14.4" customHeight="1" thickBot="1" x14ac:dyDescent="0.35">
      <c r="A86" s="637" t="s">
        <v>416</v>
      </c>
      <c r="B86" s="615">
        <v>0</v>
      </c>
      <c r="C86" s="615">
        <v>17.928000000000001</v>
      </c>
      <c r="D86" s="616">
        <v>17.928000000000001</v>
      </c>
      <c r="E86" s="625" t="s">
        <v>336</v>
      </c>
      <c r="F86" s="615">
        <v>0</v>
      </c>
      <c r="G86" s="616">
        <v>0</v>
      </c>
      <c r="H86" s="618">
        <v>51.441000000000003</v>
      </c>
      <c r="I86" s="615">
        <v>84.994</v>
      </c>
      <c r="J86" s="616">
        <v>84.994</v>
      </c>
      <c r="K86" s="626" t="s">
        <v>336</v>
      </c>
    </row>
    <row r="87" spans="1:11" ht="14.4" customHeight="1" thickBot="1" x14ac:dyDescent="0.35">
      <c r="A87" s="637" t="s">
        <v>417</v>
      </c>
      <c r="B87" s="615">
        <v>0</v>
      </c>
      <c r="C87" s="615">
        <v>10.62968</v>
      </c>
      <c r="D87" s="616">
        <v>10.62968</v>
      </c>
      <c r="E87" s="625" t="s">
        <v>369</v>
      </c>
      <c r="F87" s="615">
        <v>0</v>
      </c>
      <c r="G87" s="616">
        <v>0</v>
      </c>
      <c r="H87" s="618">
        <v>0</v>
      </c>
      <c r="I87" s="615">
        <v>0</v>
      </c>
      <c r="J87" s="616">
        <v>0</v>
      </c>
      <c r="K87" s="626" t="s">
        <v>336</v>
      </c>
    </row>
    <row r="88" spans="1:11" ht="14.4" customHeight="1" thickBot="1" x14ac:dyDescent="0.35">
      <c r="A88" s="635" t="s">
        <v>47</v>
      </c>
      <c r="B88" s="615">
        <v>3532.2354966754801</v>
      </c>
      <c r="C88" s="615">
        <v>3772.33403</v>
      </c>
      <c r="D88" s="616">
        <v>240.09853332452499</v>
      </c>
      <c r="E88" s="617">
        <v>1.067973535046</v>
      </c>
      <c r="F88" s="615">
        <v>3927.6199690763001</v>
      </c>
      <c r="G88" s="616">
        <v>1636.5083204484599</v>
      </c>
      <c r="H88" s="618">
        <v>254.38131000000001</v>
      </c>
      <c r="I88" s="615">
        <v>1474.90816</v>
      </c>
      <c r="J88" s="616">
        <v>-161.60016044845599</v>
      </c>
      <c r="K88" s="619">
        <v>0.375522115584</v>
      </c>
    </row>
    <row r="89" spans="1:11" ht="14.4" customHeight="1" thickBot="1" x14ac:dyDescent="0.35">
      <c r="A89" s="636" t="s">
        <v>418</v>
      </c>
      <c r="B89" s="620">
        <v>3.474601526391</v>
      </c>
      <c r="C89" s="620">
        <v>4.6959999999999997</v>
      </c>
      <c r="D89" s="621">
        <v>1.2213984736079999</v>
      </c>
      <c r="E89" s="627">
        <v>1.3515218836839999</v>
      </c>
      <c r="F89" s="620">
        <v>4.5735046296880002</v>
      </c>
      <c r="G89" s="621">
        <v>1.905626929036</v>
      </c>
      <c r="H89" s="623">
        <v>0.13600000000000001</v>
      </c>
      <c r="I89" s="620">
        <v>0.85799999999999998</v>
      </c>
      <c r="J89" s="621">
        <v>-1.0476269290360001</v>
      </c>
      <c r="K89" s="628">
        <v>0.18760230271299999</v>
      </c>
    </row>
    <row r="90" spans="1:11" ht="14.4" customHeight="1" thickBot="1" x14ac:dyDescent="0.35">
      <c r="A90" s="637" t="s">
        <v>419</v>
      </c>
      <c r="B90" s="615">
        <v>3.474601526391</v>
      </c>
      <c r="C90" s="615">
        <v>4.6959999999999997</v>
      </c>
      <c r="D90" s="616">
        <v>1.2213984736079999</v>
      </c>
      <c r="E90" s="617">
        <v>1.3515218836839999</v>
      </c>
      <c r="F90" s="615">
        <v>4.5735046296880002</v>
      </c>
      <c r="G90" s="616">
        <v>1.905626929036</v>
      </c>
      <c r="H90" s="618">
        <v>0.13600000000000001</v>
      </c>
      <c r="I90" s="615">
        <v>0.85799999999999998</v>
      </c>
      <c r="J90" s="616">
        <v>-1.0476269290360001</v>
      </c>
      <c r="K90" s="619">
        <v>0.18760230271299999</v>
      </c>
    </row>
    <row r="91" spans="1:11" ht="14.4" customHeight="1" thickBot="1" x14ac:dyDescent="0.35">
      <c r="A91" s="636" t="s">
        <v>420</v>
      </c>
      <c r="B91" s="620">
        <v>32.552276907215003</v>
      </c>
      <c r="C91" s="620">
        <v>28.899979999999999</v>
      </c>
      <c r="D91" s="621">
        <v>-3.6522969072150002</v>
      </c>
      <c r="E91" s="627">
        <v>0.887802106205</v>
      </c>
      <c r="F91" s="620">
        <v>30.736767382465999</v>
      </c>
      <c r="G91" s="621">
        <v>12.806986409361</v>
      </c>
      <c r="H91" s="623">
        <v>1.86927</v>
      </c>
      <c r="I91" s="620">
        <v>12.25282</v>
      </c>
      <c r="J91" s="621">
        <v>-0.55416640936100003</v>
      </c>
      <c r="K91" s="628">
        <v>0.39863723623000002</v>
      </c>
    </row>
    <row r="92" spans="1:11" ht="14.4" customHeight="1" thickBot="1" x14ac:dyDescent="0.35">
      <c r="A92" s="637" t="s">
        <v>421</v>
      </c>
      <c r="B92" s="615">
        <v>12.626309814516</v>
      </c>
      <c r="C92" s="615">
        <v>11.624700000000001</v>
      </c>
      <c r="D92" s="616">
        <v>-1.001609814516</v>
      </c>
      <c r="E92" s="617">
        <v>0.92067279916</v>
      </c>
      <c r="F92" s="615">
        <v>11.900387498298</v>
      </c>
      <c r="G92" s="616">
        <v>4.9584947909570003</v>
      </c>
      <c r="H92" s="618">
        <v>0.93500000000000005</v>
      </c>
      <c r="I92" s="615">
        <v>5.1285999999999996</v>
      </c>
      <c r="J92" s="616">
        <v>0.17010520904199999</v>
      </c>
      <c r="K92" s="619">
        <v>0.43096075659100003</v>
      </c>
    </row>
    <row r="93" spans="1:11" ht="14.4" customHeight="1" thickBot="1" x14ac:dyDescent="0.35">
      <c r="A93" s="637" t="s">
        <v>422</v>
      </c>
      <c r="B93" s="615">
        <v>19.925967092699</v>
      </c>
      <c r="C93" s="615">
        <v>17.275279999999999</v>
      </c>
      <c r="D93" s="616">
        <v>-2.650687092699</v>
      </c>
      <c r="E93" s="617">
        <v>0.86697322742799998</v>
      </c>
      <c r="F93" s="615">
        <v>18.836379884168</v>
      </c>
      <c r="G93" s="616">
        <v>7.848491618403</v>
      </c>
      <c r="H93" s="618">
        <v>0.93427000000000004</v>
      </c>
      <c r="I93" s="615">
        <v>7.1242200000000002</v>
      </c>
      <c r="J93" s="616">
        <v>-0.72427161840300003</v>
      </c>
      <c r="K93" s="619">
        <v>0.37821598650100002</v>
      </c>
    </row>
    <row r="94" spans="1:11" ht="14.4" customHeight="1" thickBot="1" x14ac:dyDescent="0.35">
      <c r="A94" s="636" t="s">
        <v>423</v>
      </c>
      <c r="B94" s="620">
        <v>93.743327504522995</v>
      </c>
      <c r="C94" s="620">
        <v>103.4409</v>
      </c>
      <c r="D94" s="621">
        <v>9.6975724954760008</v>
      </c>
      <c r="E94" s="627">
        <v>1.103448136028</v>
      </c>
      <c r="F94" s="620">
        <v>115.509561747764</v>
      </c>
      <c r="G94" s="621">
        <v>48.128984061567998</v>
      </c>
      <c r="H94" s="623">
        <v>0</v>
      </c>
      <c r="I94" s="620">
        <v>65.275099999999995</v>
      </c>
      <c r="J94" s="621">
        <v>17.146115938430999</v>
      </c>
      <c r="K94" s="628">
        <v>0.56510559829200002</v>
      </c>
    </row>
    <row r="95" spans="1:11" ht="14.4" customHeight="1" thickBot="1" x14ac:dyDescent="0.35">
      <c r="A95" s="637" t="s">
        <v>424</v>
      </c>
      <c r="B95" s="615">
        <v>48.514100787582002</v>
      </c>
      <c r="C95" s="615">
        <v>47.655000000000001</v>
      </c>
      <c r="D95" s="616">
        <v>-0.85910078758200004</v>
      </c>
      <c r="E95" s="617">
        <v>0.98229173016399995</v>
      </c>
      <c r="F95" s="615">
        <v>47.509563889600003</v>
      </c>
      <c r="G95" s="616">
        <v>19.795651620666</v>
      </c>
      <c r="H95" s="618">
        <v>0</v>
      </c>
      <c r="I95" s="615">
        <v>23.49</v>
      </c>
      <c r="J95" s="616">
        <v>3.6943483793329999</v>
      </c>
      <c r="K95" s="619">
        <v>0.49442676541000002</v>
      </c>
    </row>
    <row r="96" spans="1:11" ht="14.4" customHeight="1" thickBot="1" x14ac:dyDescent="0.35">
      <c r="A96" s="637" t="s">
        <v>425</v>
      </c>
      <c r="B96" s="615">
        <v>45.229226716941</v>
      </c>
      <c r="C96" s="615">
        <v>55.785899999999998</v>
      </c>
      <c r="D96" s="616">
        <v>10.556673283058</v>
      </c>
      <c r="E96" s="617">
        <v>1.2334037977059999</v>
      </c>
      <c r="F96" s="615">
        <v>67.999997858162999</v>
      </c>
      <c r="G96" s="616">
        <v>28.333332440901</v>
      </c>
      <c r="H96" s="618">
        <v>0</v>
      </c>
      <c r="I96" s="615">
        <v>41.7851</v>
      </c>
      <c r="J96" s="616">
        <v>13.451767559098</v>
      </c>
      <c r="K96" s="619">
        <v>0.61448678406000001</v>
      </c>
    </row>
    <row r="97" spans="1:11" ht="14.4" customHeight="1" thickBot="1" x14ac:dyDescent="0.35">
      <c r="A97" s="636" t="s">
        <v>426</v>
      </c>
      <c r="B97" s="620">
        <v>2308.4294692030198</v>
      </c>
      <c r="C97" s="620">
        <v>2300.3402000000001</v>
      </c>
      <c r="D97" s="621">
        <v>-8.0892692030150002</v>
      </c>
      <c r="E97" s="627">
        <v>0.99649576939100004</v>
      </c>
      <c r="F97" s="620">
        <v>2415.50230066534</v>
      </c>
      <c r="G97" s="621">
        <v>1006.45929194389</v>
      </c>
      <c r="H97" s="623">
        <v>195.83143999999999</v>
      </c>
      <c r="I97" s="620">
        <v>989.59494000000097</v>
      </c>
      <c r="J97" s="621">
        <v>-16.86435194389</v>
      </c>
      <c r="K97" s="628">
        <v>0.40968495030000002</v>
      </c>
    </row>
    <row r="98" spans="1:11" ht="14.4" customHeight="1" thickBot="1" x14ac:dyDescent="0.35">
      <c r="A98" s="637" t="s">
        <v>427</v>
      </c>
      <c r="B98" s="615">
        <v>1433.3813727414899</v>
      </c>
      <c r="C98" s="615">
        <v>1374.14444</v>
      </c>
      <c r="D98" s="616">
        <v>-59.236932741491998</v>
      </c>
      <c r="E98" s="617">
        <v>0.95867329249</v>
      </c>
      <c r="F98" s="615">
        <v>1489.54197951421</v>
      </c>
      <c r="G98" s="616">
        <v>620.64249146425402</v>
      </c>
      <c r="H98" s="618">
        <v>113.79119</v>
      </c>
      <c r="I98" s="615">
        <v>567.25320999999997</v>
      </c>
      <c r="J98" s="616">
        <v>-53.389281464253003</v>
      </c>
      <c r="K98" s="619">
        <v>0.38082391621099998</v>
      </c>
    </row>
    <row r="99" spans="1:11" ht="14.4" customHeight="1" thickBot="1" x14ac:dyDescent="0.35">
      <c r="A99" s="637" t="s">
        <v>428</v>
      </c>
      <c r="B99" s="615">
        <v>0.93272939747200001</v>
      </c>
      <c r="C99" s="615">
        <v>1.089</v>
      </c>
      <c r="D99" s="616">
        <v>0.15627060252700001</v>
      </c>
      <c r="E99" s="617">
        <v>1.1675412000000001</v>
      </c>
      <c r="F99" s="615">
        <v>1.116146684451</v>
      </c>
      <c r="G99" s="616">
        <v>0.46506111852100002</v>
      </c>
      <c r="H99" s="618">
        <v>0</v>
      </c>
      <c r="I99" s="615">
        <v>0</v>
      </c>
      <c r="J99" s="616">
        <v>-0.46506111852100002</v>
      </c>
      <c r="K99" s="619">
        <v>0</v>
      </c>
    </row>
    <row r="100" spans="1:11" ht="14.4" customHeight="1" thickBot="1" x14ac:dyDescent="0.35">
      <c r="A100" s="637" t="s">
        <v>429</v>
      </c>
      <c r="B100" s="615">
        <v>874.11536706405104</v>
      </c>
      <c r="C100" s="615">
        <v>925.10676000000001</v>
      </c>
      <c r="D100" s="616">
        <v>50.991392935949001</v>
      </c>
      <c r="E100" s="617">
        <v>1.058334854708</v>
      </c>
      <c r="F100" s="615">
        <v>924.84417446667703</v>
      </c>
      <c r="G100" s="616">
        <v>385.35173936111499</v>
      </c>
      <c r="H100" s="618">
        <v>82.04025</v>
      </c>
      <c r="I100" s="615">
        <v>422.34172999999998</v>
      </c>
      <c r="J100" s="616">
        <v>36.989990638884002</v>
      </c>
      <c r="K100" s="619">
        <v>0.45666258344900001</v>
      </c>
    </row>
    <row r="101" spans="1:11" ht="14.4" customHeight="1" thickBot="1" x14ac:dyDescent="0.35">
      <c r="A101" s="636" t="s">
        <v>430</v>
      </c>
      <c r="B101" s="620">
        <v>1094.0358215343299</v>
      </c>
      <c r="C101" s="620">
        <v>1330.2319500000001</v>
      </c>
      <c r="D101" s="621">
        <v>236.19612846567199</v>
      </c>
      <c r="E101" s="627">
        <v>1.2158943279700001</v>
      </c>
      <c r="F101" s="620">
        <v>1361.2978346510399</v>
      </c>
      <c r="G101" s="621">
        <v>567.20743110459898</v>
      </c>
      <c r="H101" s="623">
        <v>56.544600000000003</v>
      </c>
      <c r="I101" s="620">
        <v>406.9273</v>
      </c>
      <c r="J101" s="621">
        <v>-160.28013110459901</v>
      </c>
      <c r="K101" s="628">
        <v>0.29892598786300001</v>
      </c>
    </row>
    <row r="102" spans="1:11" ht="14.4" customHeight="1" thickBot="1" x14ac:dyDescent="0.35">
      <c r="A102" s="637" t="s">
        <v>431</v>
      </c>
      <c r="B102" s="615">
        <v>33.019682143244999</v>
      </c>
      <c r="C102" s="615">
        <v>27.785</v>
      </c>
      <c r="D102" s="616">
        <v>-5.2346821432450001</v>
      </c>
      <c r="E102" s="617">
        <v>0.84146782150900001</v>
      </c>
      <c r="F102" s="615">
        <v>9.9999996850239992</v>
      </c>
      <c r="G102" s="616">
        <v>4.1666665354259997</v>
      </c>
      <c r="H102" s="618">
        <v>0</v>
      </c>
      <c r="I102" s="615">
        <v>21.879000000000001</v>
      </c>
      <c r="J102" s="616">
        <v>17.712333464573</v>
      </c>
      <c r="K102" s="619">
        <v>2.1879000689130002</v>
      </c>
    </row>
    <row r="103" spans="1:11" ht="14.4" customHeight="1" thickBot="1" x14ac:dyDescent="0.35">
      <c r="A103" s="637" t="s">
        <v>432</v>
      </c>
      <c r="B103" s="615">
        <v>776.13233096052204</v>
      </c>
      <c r="C103" s="615">
        <v>1056.84537</v>
      </c>
      <c r="D103" s="616">
        <v>280.71303903947802</v>
      </c>
      <c r="E103" s="617">
        <v>1.3616819295389999</v>
      </c>
      <c r="F103" s="615">
        <v>1070.9840312973499</v>
      </c>
      <c r="G103" s="616">
        <v>446.24334637389597</v>
      </c>
      <c r="H103" s="618">
        <v>36.140940000000001</v>
      </c>
      <c r="I103" s="615">
        <v>297.16410000000002</v>
      </c>
      <c r="J103" s="616">
        <v>-149.07924637389499</v>
      </c>
      <c r="K103" s="619">
        <v>0.27746828273399998</v>
      </c>
    </row>
    <row r="104" spans="1:11" ht="14.4" customHeight="1" thickBot="1" x14ac:dyDescent="0.35">
      <c r="A104" s="637" t="s">
        <v>433</v>
      </c>
      <c r="B104" s="615">
        <v>7.0025509171840001</v>
      </c>
      <c r="C104" s="615">
        <v>1.663</v>
      </c>
      <c r="D104" s="616">
        <v>-5.3395509171839999</v>
      </c>
      <c r="E104" s="617">
        <v>0.237484885103</v>
      </c>
      <c r="F104" s="615">
        <v>2.028548637109</v>
      </c>
      <c r="G104" s="616">
        <v>0.84522859879500001</v>
      </c>
      <c r="H104" s="618">
        <v>0</v>
      </c>
      <c r="I104" s="615">
        <v>2.3420000000000001</v>
      </c>
      <c r="J104" s="616">
        <v>1.4967714012040001</v>
      </c>
      <c r="K104" s="619">
        <v>1.1545200135489999</v>
      </c>
    </row>
    <row r="105" spans="1:11" ht="14.4" customHeight="1" thickBot="1" x14ac:dyDescent="0.35">
      <c r="A105" s="637" t="s">
        <v>434</v>
      </c>
      <c r="B105" s="615">
        <v>1.097398444165</v>
      </c>
      <c r="C105" s="615">
        <v>3.4969000000000001</v>
      </c>
      <c r="D105" s="616">
        <v>2.399501555834</v>
      </c>
      <c r="E105" s="617">
        <v>3.1865363201400001</v>
      </c>
      <c r="F105" s="615">
        <v>6.1533182456490003</v>
      </c>
      <c r="G105" s="616">
        <v>2.5638826023529999</v>
      </c>
      <c r="H105" s="618">
        <v>0</v>
      </c>
      <c r="I105" s="615">
        <v>0</v>
      </c>
      <c r="J105" s="616">
        <v>-2.5638826023529999</v>
      </c>
      <c r="K105" s="619">
        <v>0</v>
      </c>
    </row>
    <row r="106" spans="1:11" ht="14.4" customHeight="1" thickBot="1" x14ac:dyDescent="0.35">
      <c r="A106" s="637" t="s">
        <v>435</v>
      </c>
      <c r="B106" s="615">
        <v>276.78385906921</v>
      </c>
      <c r="C106" s="615">
        <v>240.44167999999999</v>
      </c>
      <c r="D106" s="616">
        <v>-36.342179069209998</v>
      </c>
      <c r="E106" s="617">
        <v>0.86869834393000001</v>
      </c>
      <c r="F106" s="615">
        <v>272.13193678590602</v>
      </c>
      <c r="G106" s="616">
        <v>113.38830699412701</v>
      </c>
      <c r="H106" s="618">
        <v>20.403659999999999</v>
      </c>
      <c r="I106" s="615">
        <v>85.542199999999994</v>
      </c>
      <c r="J106" s="616">
        <v>-27.846106994126998</v>
      </c>
      <c r="K106" s="619">
        <v>0.31434090761299999</v>
      </c>
    </row>
    <row r="107" spans="1:11" ht="14.4" customHeight="1" thickBot="1" x14ac:dyDescent="0.35">
      <c r="A107" s="636" t="s">
        <v>436</v>
      </c>
      <c r="B107" s="620">
        <v>0</v>
      </c>
      <c r="C107" s="620">
        <v>4.7249999999999996</v>
      </c>
      <c r="D107" s="621">
        <v>4.7249999999999996</v>
      </c>
      <c r="E107" s="622" t="s">
        <v>336</v>
      </c>
      <c r="F107" s="620">
        <v>0</v>
      </c>
      <c r="G107" s="621">
        <v>0</v>
      </c>
      <c r="H107" s="623">
        <v>0</v>
      </c>
      <c r="I107" s="620">
        <v>0</v>
      </c>
      <c r="J107" s="621">
        <v>0</v>
      </c>
      <c r="K107" s="628">
        <v>5</v>
      </c>
    </row>
    <row r="108" spans="1:11" ht="14.4" customHeight="1" thickBot="1" x14ac:dyDescent="0.35">
      <c r="A108" s="637" t="s">
        <v>437</v>
      </c>
      <c r="B108" s="615">
        <v>0</v>
      </c>
      <c r="C108" s="615">
        <v>4.7249999999999996</v>
      </c>
      <c r="D108" s="616">
        <v>4.7249999999999996</v>
      </c>
      <c r="E108" s="625" t="s">
        <v>369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19">
        <v>5</v>
      </c>
    </row>
    <row r="109" spans="1:11" ht="14.4" customHeight="1" thickBot="1" x14ac:dyDescent="0.35">
      <c r="A109" s="634" t="s">
        <v>48</v>
      </c>
      <c r="B109" s="615">
        <v>66622</v>
      </c>
      <c r="C109" s="615">
        <v>67451.439700000003</v>
      </c>
      <c r="D109" s="616">
        <v>829.43970000003196</v>
      </c>
      <c r="E109" s="617">
        <v>1.0124499369569999</v>
      </c>
      <c r="F109" s="615">
        <v>71038.997762443702</v>
      </c>
      <c r="G109" s="616">
        <v>29599.5824010182</v>
      </c>
      <c r="H109" s="618">
        <v>5961.8944300000003</v>
      </c>
      <c r="I109" s="615">
        <v>28231.064190000001</v>
      </c>
      <c r="J109" s="616">
        <v>-1368.51821101819</v>
      </c>
      <c r="K109" s="619">
        <v>0.39740234348999998</v>
      </c>
    </row>
    <row r="110" spans="1:11" ht="14.4" customHeight="1" thickBot="1" x14ac:dyDescent="0.35">
      <c r="A110" s="640" t="s">
        <v>438</v>
      </c>
      <c r="B110" s="620">
        <v>49390</v>
      </c>
      <c r="C110" s="620">
        <v>50519.769</v>
      </c>
      <c r="D110" s="621">
        <v>1129.76900000001</v>
      </c>
      <c r="E110" s="627">
        <v>1.0228744482679999</v>
      </c>
      <c r="F110" s="620">
        <v>52662.998341243103</v>
      </c>
      <c r="G110" s="621">
        <v>21942.915975518001</v>
      </c>
      <c r="H110" s="623">
        <v>4417.1909999999998</v>
      </c>
      <c r="I110" s="620">
        <v>20924.092000000001</v>
      </c>
      <c r="J110" s="621">
        <v>-1018.82397551796</v>
      </c>
      <c r="K110" s="628">
        <v>0.39732056014700001</v>
      </c>
    </row>
    <row r="111" spans="1:11" ht="14.4" customHeight="1" thickBot="1" x14ac:dyDescent="0.35">
      <c r="A111" s="636" t="s">
        <v>439</v>
      </c>
      <c r="B111" s="620">
        <v>49232</v>
      </c>
      <c r="C111" s="620">
        <v>50451.536</v>
      </c>
      <c r="D111" s="621">
        <v>1219.5360000000101</v>
      </c>
      <c r="E111" s="627">
        <v>1.0247712057189999</v>
      </c>
      <c r="F111" s="620">
        <v>52499.998346377201</v>
      </c>
      <c r="G111" s="621">
        <v>21874.999310990501</v>
      </c>
      <c r="H111" s="623">
        <v>4413.4409999999998</v>
      </c>
      <c r="I111" s="620">
        <v>20875.909</v>
      </c>
      <c r="J111" s="621">
        <v>-999.09031099050503</v>
      </c>
      <c r="K111" s="628">
        <v>0.39763637442900002</v>
      </c>
    </row>
    <row r="112" spans="1:11" ht="14.4" customHeight="1" thickBot="1" x14ac:dyDescent="0.35">
      <c r="A112" s="637" t="s">
        <v>440</v>
      </c>
      <c r="B112" s="615">
        <v>49232</v>
      </c>
      <c r="C112" s="615">
        <v>50451.536</v>
      </c>
      <c r="D112" s="616">
        <v>1219.5360000000101</v>
      </c>
      <c r="E112" s="617">
        <v>1.0247712057189999</v>
      </c>
      <c r="F112" s="615">
        <v>52499.998346377201</v>
      </c>
      <c r="G112" s="616">
        <v>21874.999310990501</v>
      </c>
      <c r="H112" s="618">
        <v>4413.4409999999998</v>
      </c>
      <c r="I112" s="615">
        <v>20875.909</v>
      </c>
      <c r="J112" s="616">
        <v>-999.09031099050503</v>
      </c>
      <c r="K112" s="619">
        <v>0.39763637442900002</v>
      </c>
    </row>
    <row r="113" spans="1:11" ht="14.4" customHeight="1" thickBot="1" x14ac:dyDescent="0.35">
      <c r="A113" s="636" t="s">
        <v>441</v>
      </c>
      <c r="B113" s="620">
        <v>0</v>
      </c>
      <c r="C113" s="620">
        <v>0.3</v>
      </c>
      <c r="D113" s="621">
        <v>0.3</v>
      </c>
      <c r="E113" s="622" t="s">
        <v>369</v>
      </c>
      <c r="F113" s="620">
        <v>0</v>
      </c>
      <c r="G113" s="621">
        <v>0</v>
      </c>
      <c r="H113" s="623">
        <v>3.75</v>
      </c>
      <c r="I113" s="620">
        <v>7.5</v>
      </c>
      <c r="J113" s="621">
        <v>7.5</v>
      </c>
      <c r="K113" s="624" t="s">
        <v>369</v>
      </c>
    </row>
    <row r="114" spans="1:11" ht="14.4" customHeight="1" thickBot="1" x14ac:dyDescent="0.35">
      <c r="A114" s="637" t="s">
        <v>442</v>
      </c>
      <c r="B114" s="615">
        <v>0</v>
      </c>
      <c r="C114" s="615">
        <v>0.3</v>
      </c>
      <c r="D114" s="616">
        <v>0.3</v>
      </c>
      <c r="E114" s="625" t="s">
        <v>369</v>
      </c>
      <c r="F114" s="615">
        <v>0</v>
      </c>
      <c r="G114" s="616">
        <v>0</v>
      </c>
      <c r="H114" s="618">
        <v>3.75</v>
      </c>
      <c r="I114" s="615">
        <v>7.5</v>
      </c>
      <c r="J114" s="616">
        <v>7.5</v>
      </c>
      <c r="K114" s="626" t="s">
        <v>369</v>
      </c>
    </row>
    <row r="115" spans="1:11" ht="14.4" customHeight="1" thickBot="1" x14ac:dyDescent="0.35">
      <c r="A115" s="636" t="s">
        <v>443</v>
      </c>
      <c r="B115" s="620">
        <v>157.99999999999699</v>
      </c>
      <c r="C115" s="620">
        <v>67.933000000000007</v>
      </c>
      <c r="D115" s="621">
        <v>-90.066999999996995</v>
      </c>
      <c r="E115" s="627">
        <v>0.42995569620200003</v>
      </c>
      <c r="F115" s="620">
        <v>162.99999486589499</v>
      </c>
      <c r="G115" s="621">
        <v>67.916664527456007</v>
      </c>
      <c r="H115" s="623">
        <v>0</v>
      </c>
      <c r="I115" s="620">
        <v>40.683</v>
      </c>
      <c r="J115" s="621">
        <v>-27.233664527456</v>
      </c>
      <c r="K115" s="628">
        <v>0.24958896491599999</v>
      </c>
    </row>
    <row r="116" spans="1:11" ht="14.4" customHeight="1" thickBot="1" x14ac:dyDescent="0.35">
      <c r="A116" s="637" t="s">
        <v>444</v>
      </c>
      <c r="B116" s="615">
        <v>157.99999999999699</v>
      </c>
      <c r="C116" s="615">
        <v>67.933000000000007</v>
      </c>
      <c r="D116" s="616">
        <v>-90.066999999996995</v>
      </c>
      <c r="E116" s="617">
        <v>0.42995569620200003</v>
      </c>
      <c r="F116" s="615">
        <v>162.99999486589499</v>
      </c>
      <c r="G116" s="616">
        <v>67.916664527456007</v>
      </c>
      <c r="H116" s="618">
        <v>0</v>
      </c>
      <c r="I116" s="615">
        <v>40.683</v>
      </c>
      <c r="J116" s="616">
        <v>-27.233664527456</v>
      </c>
      <c r="K116" s="619">
        <v>0.24958896491599999</v>
      </c>
    </row>
    <row r="117" spans="1:11" ht="14.4" customHeight="1" thickBot="1" x14ac:dyDescent="0.35">
      <c r="A117" s="635" t="s">
        <v>445</v>
      </c>
      <c r="B117" s="615">
        <v>16740</v>
      </c>
      <c r="C117" s="615">
        <v>16426.251420000001</v>
      </c>
      <c r="D117" s="616">
        <v>-313.74857999999199</v>
      </c>
      <c r="E117" s="617">
        <v>0.98125755197099995</v>
      </c>
      <c r="F117" s="615">
        <v>17850.999437736798</v>
      </c>
      <c r="G117" s="616">
        <v>7437.9164323903196</v>
      </c>
      <c r="H117" s="618">
        <v>1500.56925</v>
      </c>
      <c r="I117" s="615">
        <v>7097.8062499999996</v>
      </c>
      <c r="J117" s="616">
        <v>-340.11018239031398</v>
      </c>
      <c r="K117" s="619">
        <v>0.39761394171499997</v>
      </c>
    </row>
    <row r="118" spans="1:11" ht="14.4" customHeight="1" thickBot="1" x14ac:dyDescent="0.35">
      <c r="A118" s="636" t="s">
        <v>446</v>
      </c>
      <c r="B118" s="620">
        <v>4431</v>
      </c>
      <c r="C118" s="620">
        <v>4540.8972199999998</v>
      </c>
      <c r="D118" s="621">
        <v>109.897220000003</v>
      </c>
      <c r="E118" s="627">
        <v>1.024801900248</v>
      </c>
      <c r="F118" s="620">
        <v>4725.9998511424501</v>
      </c>
      <c r="G118" s="621">
        <v>1969.1666046426899</v>
      </c>
      <c r="H118" s="623">
        <v>397.209</v>
      </c>
      <c r="I118" s="620">
        <v>1878.829</v>
      </c>
      <c r="J118" s="621">
        <v>-90.337604642686998</v>
      </c>
      <c r="K118" s="628">
        <v>0.397551641806</v>
      </c>
    </row>
    <row r="119" spans="1:11" ht="14.4" customHeight="1" thickBot="1" x14ac:dyDescent="0.35">
      <c r="A119" s="637" t="s">
        <v>447</v>
      </c>
      <c r="B119" s="615">
        <v>4431</v>
      </c>
      <c r="C119" s="615">
        <v>4540.8972199999998</v>
      </c>
      <c r="D119" s="616">
        <v>109.897220000003</v>
      </c>
      <c r="E119" s="617">
        <v>1.024801900248</v>
      </c>
      <c r="F119" s="615">
        <v>4725.9998511424501</v>
      </c>
      <c r="G119" s="616">
        <v>1969.1666046426899</v>
      </c>
      <c r="H119" s="618">
        <v>397.209</v>
      </c>
      <c r="I119" s="615">
        <v>1878.829</v>
      </c>
      <c r="J119" s="616">
        <v>-90.337604642686998</v>
      </c>
      <c r="K119" s="619">
        <v>0.397551641806</v>
      </c>
    </row>
    <row r="120" spans="1:11" ht="14.4" customHeight="1" thickBot="1" x14ac:dyDescent="0.35">
      <c r="A120" s="636" t="s">
        <v>448</v>
      </c>
      <c r="B120" s="620">
        <v>12309</v>
      </c>
      <c r="C120" s="620">
        <v>11885.3542</v>
      </c>
      <c r="D120" s="621">
        <v>-423.645799999997</v>
      </c>
      <c r="E120" s="627">
        <v>0.96558243561599999</v>
      </c>
      <c r="F120" s="620">
        <v>13124.9995865943</v>
      </c>
      <c r="G120" s="621">
        <v>5468.7498277476298</v>
      </c>
      <c r="H120" s="623">
        <v>1103.36025</v>
      </c>
      <c r="I120" s="620">
        <v>5218.9772499999999</v>
      </c>
      <c r="J120" s="621">
        <v>-249.772577747627</v>
      </c>
      <c r="K120" s="628">
        <v>0.39763637442900002</v>
      </c>
    </row>
    <row r="121" spans="1:11" ht="14.4" customHeight="1" thickBot="1" x14ac:dyDescent="0.35">
      <c r="A121" s="637" t="s">
        <v>449</v>
      </c>
      <c r="B121" s="615">
        <v>12309</v>
      </c>
      <c r="C121" s="615">
        <v>11885.3542</v>
      </c>
      <c r="D121" s="616">
        <v>-423.645799999997</v>
      </c>
      <c r="E121" s="617">
        <v>0.96558243561599999</v>
      </c>
      <c r="F121" s="615">
        <v>13124.9995865943</v>
      </c>
      <c r="G121" s="616">
        <v>5468.7498277476298</v>
      </c>
      <c r="H121" s="618">
        <v>1103.36025</v>
      </c>
      <c r="I121" s="615">
        <v>5218.9772499999999</v>
      </c>
      <c r="J121" s="616">
        <v>-249.772577747627</v>
      </c>
      <c r="K121" s="619">
        <v>0.39763637442900002</v>
      </c>
    </row>
    <row r="122" spans="1:11" ht="14.4" customHeight="1" thickBot="1" x14ac:dyDescent="0.35">
      <c r="A122" s="635" t="s">
        <v>450</v>
      </c>
      <c r="B122" s="615">
        <v>492</v>
      </c>
      <c r="C122" s="615">
        <v>505.41928000000001</v>
      </c>
      <c r="D122" s="616">
        <v>13.419280000000001</v>
      </c>
      <c r="E122" s="617">
        <v>1.027274959349</v>
      </c>
      <c r="F122" s="615">
        <v>524.99998346377197</v>
      </c>
      <c r="G122" s="616">
        <v>218.74999310990501</v>
      </c>
      <c r="H122" s="618">
        <v>44.134180000000001</v>
      </c>
      <c r="I122" s="615">
        <v>209.16594000000001</v>
      </c>
      <c r="J122" s="616">
        <v>-9.5840531099049997</v>
      </c>
      <c r="K122" s="619">
        <v>0.39841132683399999</v>
      </c>
    </row>
    <row r="123" spans="1:11" ht="14.4" customHeight="1" thickBot="1" x14ac:dyDescent="0.35">
      <c r="A123" s="636" t="s">
        <v>451</v>
      </c>
      <c r="B123" s="620">
        <v>492</v>
      </c>
      <c r="C123" s="620">
        <v>505.41928000000001</v>
      </c>
      <c r="D123" s="621">
        <v>13.419280000000001</v>
      </c>
      <c r="E123" s="627">
        <v>1.027274959349</v>
      </c>
      <c r="F123" s="620">
        <v>524.99998346377197</v>
      </c>
      <c r="G123" s="621">
        <v>218.74999310990501</v>
      </c>
      <c r="H123" s="623">
        <v>44.134180000000001</v>
      </c>
      <c r="I123" s="620">
        <v>209.16594000000001</v>
      </c>
      <c r="J123" s="621">
        <v>-9.5840531099049997</v>
      </c>
      <c r="K123" s="628">
        <v>0.39841132683399999</v>
      </c>
    </row>
    <row r="124" spans="1:11" ht="14.4" customHeight="1" thickBot="1" x14ac:dyDescent="0.35">
      <c r="A124" s="637" t="s">
        <v>452</v>
      </c>
      <c r="B124" s="615">
        <v>492</v>
      </c>
      <c r="C124" s="615">
        <v>505.41928000000001</v>
      </c>
      <c r="D124" s="616">
        <v>13.419280000000001</v>
      </c>
      <c r="E124" s="617">
        <v>1.027274959349</v>
      </c>
      <c r="F124" s="615">
        <v>524.99998346377197</v>
      </c>
      <c r="G124" s="616">
        <v>218.74999310990501</v>
      </c>
      <c r="H124" s="618">
        <v>44.134180000000001</v>
      </c>
      <c r="I124" s="615">
        <v>209.16594000000001</v>
      </c>
      <c r="J124" s="616">
        <v>-9.5840531099049997</v>
      </c>
      <c r="K124" s="619">
        <v>0.39841132683399999</v>
      </c>
    </row>
    <row r="125" spans="1:11" ht="14.4" customHeight="1" thickBot="1" x14ac:dyDescent="0.35">
      <c r="A125" s="634" t="s">
        <v>453</v>
      </c>
      <c r="B125" s="615">
        <v>0</v>
      </c>
      <c r="C125" s="615">
        <v>245.04701</v>
      </c>
      <c r="D125" s="616">
        <v>245.04701</v>
      </c>
      <c r="E125" s="625" t="s">
        <v>336</v>
      </c>
      <c r="F125" s="615">
        <v>0</v>
      </c>
      <c r="G125" s="616">
        <v>0</v>
      </c>
      <c r="H125" s="618">
        <v>46.09</v>
      </c>
      <c r="I125" s="615">
        <v>118.61450000000001</v>
      </c>
      <c r="J125" s="616">
        <v>118.61450000000001</v>
      </c>
      <c r="K125" s="626" t="s">
        <v>336</v>
      </c>
    </row>
    <row r="126" spans="1:11" ht="14.4" customHeight="1" thickBot="1" x14ac:dyDescent="0.35">
      <c r="A126" s="635" t="s">
        <v>454</v>
      </c>
      <c r="B126" s="615">
        <v>0</v>
      </c>
      <c r="C126" s="615">
        <v>60.021000000000001</v>
      </c>
      <c r="D126" s="616">
        <v>60.021000000000001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6" t="s">
        <v>455</v>
      </c>
      <c r="B127" s="620">
        <v>0</v>
      </c>
      <c r="C127" s="620">
        <v>60.021000000000001</v>
      </c>
      <c r="D127" s="621">
        <v>60.021000000000001</v>
      </c>
      <c r="E127" s="622" t="s">
        <v>336</v>
      </c>
      <c r="F127" s="620">
        <v>0</v>
      </c>
      <c r="G127" s="621">
        <v>0</v>
      </c>
      <c r="H127" s="623">
        <v>0</v>
      </c>
      <c r="I127" s="620">
        <v>0</v>
      </c>
      <c r="J127" s="621">
        <v>0</v>
      </c>
      <c r="K127" s="624" t="s">
        <v>336</v>
      </c>
    </row>
    <row r="128" spans="1:11" ht="14.4" customHeight="1" thickBot="1" x14ac:dyDescent="0.35">
      <c r="A128" s="637" t="s">
        <v>456</v>
      </c>
      <c r="B128" s="615">
        <v>0</v>
      </c>
      <c r="C128" s="615">
        <v>60.021000000000001</v>
      </c>
      <c r="D128" s="616">
        <v>60.021000000000001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5" t="s">
        <v>457</v>
      </c>
      <c r="B129" s="615">
        <v>0</v>
      </c>
      <c r="C129" s="615">
        <v>185.02601000000001</v>
      </c>
      <c r="D129" s="616">
        <v>185.02601000000001</v>
      </c>
      <c r="E129" s="625" t="s">
        <v>336</v>
      </c>
      <c r="F129" s="615">
        <v>0</v>
      </c>
      <c r="G129" s="616">
        <v>0</v>
      </c>
      <c r="H129" s="618">
        <v>46.09</v>
      </c>
      <c r="I129" s="615">
        <v>118.61450000000001</v>
      </c>
      <c r="J129" s="616">
        <v>118.61450000000001</v>
      </c>
      <c r="K129" s="626" t="s">
        <v>336</v>
      </c>
    </row>
    <row r="130" spans="1:11" ht="14.4" customHeight="1" thickBot="1" x14ac:dyDescent="0.35">
      <c r="A130" s="636" t="s">
        <v>458</v>
      </c>
      <c r="B130" s="620">
        <v>0</v>
      </c>
      <c r="C130" s="620">
        <v>107.57738000000001</v>
      </c>
      <c r="D130" s="621">
        <v>107.57738000000001</v>
      </c>
      <c r="E130" s="622" t="s">
        <v>336</v>
      </c>
      <c r="F130" s="620">
        <v>0</v>
      </c>
      <c r="G130" s="621">
        <v>0</v>
      </c>
      <c r="H130" s="623">
        <v>14.72</v>
      </c>
      <c r="I130" s="620">
        <v>43.206499999999998</v>
      </c>
      <c r="J130" s="621">
        <v>43.206499999999998</v>
      </c>
      <c r="K130" s="624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1.4569000000000001</v>
      </c>
      <c r="D131" s="616">
        <v>1.4569000000000001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2.1335000000000002</v>
      </c>
      <c r="J131" s="616">
        <v>2.1335000000000002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17.601479999999999</v>
      </c>
      <c r="D132" s="616">
        <v>17.601479999999999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88.218999999999994</v>
      </c>
      <c r="D133" s="616">
        <v>88.218999999999994</v>
      </c>
      <c r="E133" s="625" t="s">
        <v>336</v>
      </c>
      <c r="F133" s="615">
        <v>0</v>
      </c>
      <c r="G133" s="616">
        <v>0</v>
      </c>
      <c r="H133" s="618">
        <v>14.72</v>
      </c>
      <c r="I133" s="615">
        <v>40.673000000000002</v>
      </c>
      <c r="J133" s="616">
        <v>40.673000000000002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0.3</v>
      </c>
      <c r="D134" s="616">
        <v>0.3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0.4</v>
      </c>
      <c r="J134" s="616">
        <v>0.4</v>
      </c>
      <c r="K134" s="626" t="s">
        <v>336</v>
      </c>
    </row>
    <row r="135" spans="1:11" ht="14.4" customHeight="1" thickBot="1" x14ac:dyDescent="0.35">
      <c r="A135" s="639" t="s">
        <v>463</v>
      </c>
      <c r="B135" s="615">
        <v>0</v>
      </c>
      <c r="C135" s="615">
        <v>47.512</v>
      </c>
      <c r="D135" s="616">
        <v>47.512</v>
      </c>
      <c r="E135" s="625" t="s">
        <v>369</v>
      </c>
      <c r="F135" s="615">
        <v>0</v>
      </c>
      <c r="G135" s="616">
        <v>0</v>
      </c>
      <c r="H135" s="618">
        <v>0</v>
      </c>
      <c r="I135" s="615">
        <v>31.306000000000001</v>
      </c>
      <c r="J135" s="616">
        <v>31.306000000000001</v>
      </c>
      <c r="K135" s="626" t="s">
        <v>369</v>
      </c>
    </row>
    <row r="136" spans="1:11" ht="14.4" customHeight="1" thickBot="1" x14ac:dyDescent="0.35">
      <c r="A136" s="637" t="s">
        <v>464</v>
      </c>
      <c r="B136" s="615">
        <v>0</v>
      </c>
      <c r="C136" s="615">
        <v>47.512</v>
      </c>
      <c r="D136" s="616">
        <v>47.512</v>
      </c>
      <c r="E136" s="625" t="s">
        <v>369</v>
      </c>
      <c r="F136" s="615">
        <v>0</v>
      </c>
      <c r="G136" s="616">
        <v>0</v>
      </c>
      <c r="H136" s="618">
        <v>0</v>
      </c>
      <c r="I136" s="615">
        <v>31.306000000000001</v>
      </c>
      <c r="J136" s="616">
        <v>31.306000000000001</v>
      </c>
      <c r="K136" s="626" t="s">
        <v>369</v>
      </c>
    </row>
    <row r="137" spans="1:11" ht="14.4" customHeight="1" thickBot="1" x14ac:dyDescent="0.35">
      <c r="A137" s="636" t="s">
        <v>465</v>
      </c>
      <c r="B137" s="620">
        <v>0</v>
      </c>
      <c r="C137" s="620">
        <v>1.38663</v>
      </c>
      <c r="D137" s="621">
        <v>1.38663</v>
      </c>
      <c r="E137" s="622" t="s">
        <v>369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336</v>
      </c>
    </row>
    <row r="138" spans="1:11" ht="14.4" customHeight="1" thickBot="1" x14ac:dyDescent="0.35">
      <c r="A138" s="637" t="s">
        <v>466</v>
      </c>
      <c r="B138" s="615">
        <v>0</v>
      </c>
      <c r="C138" s="615">
        <v>1.38663</v>
      </c>
      <c r="D138" s="616">
        <v>1.38663</v>
      </c>
      <c r="E138" s="625" t="s">
        <v>369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24.35</v>
      </c>
      <c r="D139" s="616">
        <v>24.35</v>
      </c>
      <c r="E139" s="625" t="s">
        <v>336</v>
      </c>
      <c r="F139" s="615">
        <v>0</v>
      </c>
      <c r="G139" s="616">
        <v>0</v>
      </c>
      <c r="H139" s="618">
        <v>9.1</v>
      </c>
      <c r="I139" s="615">
        <v>11.3</v>
      </c>
      <c r="J139" s="616">
        <v>11.3</v>
      </c>
      <c r="K139" s="626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24.35</v>
      </c>
      <c r="D140" s="616">
        <v>24.35</v>
      </c>
      <c r="E140" s="625" t="s">
        <v>336</v>
      </c>
      <c r="F140" s="615">
        <v>0</v>
      </c>
      <c r="G140" s="616">
        <v>0</v>
      </c>
      <c r="H140" s="618">
        <v>9.1</v>
      </c>
      <c r="I140" s="615">
        <v>11.3</v>
      </c>
      <c r="J140" s="616">
        <v>11.3</v>
      </c>
      <c r="K140" s="626" t="s">
        <v>336</v>
      </c>
    </row>
    <row r="141" spans="1:11" ht="14.4" customHeight="1" thickBot="1" x14ac:dyDescent="0.35">
      <c r="A141" s="639" t="s">
        <v>469</v>
      </c>
      <c r="B141" s="615">
        <v>0</v>
      </c>
      <c r="C141" s="615">
        <v>4.2</v>
      </c>
      <c r="D141" s="616">
        <v>4.2</v>
      </c>
      <c r="E141" s="625" t="s">
        <v>336</v>
      </c>
      <c r="F141" s="615">
        <v>0</v>
      </c>
      <c r="G141" s="616">
        <v>0</v>
      </c>
      <c r="H141" s="618">
        <v>1</v>
      </c>
      <c r="I141" s="615">
        <v>1</v>
      </c>
      <c r="J141" s="616">
        <v>1</v>
      </c>
      <c r="K141" s="626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4.2</v>
      </c>
      <c r="D142" s="616">
        <v>4.2</v>
      </c>
      <c r="E142" s="625" t="s">
        <v>336</v>
      </c>
      <c r="F142" s="615">
        <v>0</v>
      </c>
      <c r="G142" s="616">
        <v>0</v>
      </c>
      <c r="H142" s="618">
        <v>1</v>
      </c>
      <c r="I142" s="615">
        <v>1</v>
      </c>
      <c r="J142" s="616">
        <v>1</v>
      </c>
      <c r="K142" s="626" t="s">
        <v>336</v>
      </c>
    </row>
    <row r="143" spans="1:11" ht="14.4" customHeight="1" thickBot="1" x14ac:dyDescent="0.35">
      <c r="A143" s="639" t="s">
        <v>471</v>
      </c>
      <c r="B143" s="615">
        <v>0</v>
      </c>
      <c r="C143" s="615">
        <v>0</v>
      </c>
      <c r="D143" s="616">
        <v>0</v>
      </c>
      <c r="E143" s="625" t="s">
        <v>336</v>
      </c>
      <c r="F143" s="615">
        <v>0</v>
      </c>
      <c r="G143" s="616">
        <v>0</v>
      </c>
      <c r="H143" s="618">
        <v>21.27</v>
      </c>
      <c r="I143" s="615">
        <v>31.802</v>
      </c>
      <c r="J143" s="616">
        <v>31.802</v>
      </c>
      <c r="K143" s="626" t="s">
        <v>369</v>
      </c>
    </row>
    <row r="144" spans="1:11" ht="14.4" customHeight="1" thickBot="1" x14ac:dyDescent="0.35">
      <c r="A144" s="637" t="s">
        <v>472</v>
      </c>
      <c r="B144" s="615">
        <v>0</v>
      </c>
      <c r="C144" s="615">
        <v>0</v>
      </c>
      <c r="D144" s="616">
        <v>0</v>
      </c>
      <c r="E144" s="625" t="s">
        <v>336</v>
      </c>
      <c r="F144" s="615">
        <v>0</v>
      </c>
      <c r="G144" s="616">
        <v>0</v>
      </c>
      <c r="H144" s="618">
        <v>21.27</v>
      </c>
      <c r="I144" s="615">
        <v>31.802</v>
      </c>
      <c r="J144" s="616">
        <v>31.802</v>
      </c>
      <c r="K144" s="626" t="s">
        <v>369</v>
      </c>
    </row>
    <row r="145" spans="1:11" ht="14.4" customHeight="1" thickBot="1" x14ac:dyDescent="0.35">
      <c r="A145" s="634" t="s">
        <v>473</v>
      </c>
      <c r="B145" s="615">
        <v>8355.1017727710096</v>
      </c>
      <c r="C145" s="615">
        <v>8517.1171400000003</v>
      </c>
      <c r="D145" s="616">
        <v>162.01536722899601</v>
      </c>
      <c r="E145" s="617">
        <v>1.0193911901529999</v>
      </c>
      <c r="F145" s="615">
        <v>7114.1090513686604</v>
      </c>
      <c r="G145" s="616">
        <v>2964.2121047369401</v>
      </c>
      <c r="H145" s="618">
        <v>630.24800000000005</v>
      </c>
      <c r="I145" s="615">
        <v>3059.2627400000001</v>
      </c>
      <c r="J145" s="616">
        <v>95.050635263058993</v>
      </c>
      <c r="K145" s="619">
        <v>0.43002752950599998</v>
      </c>
    </row>
    <row r="146" spans="1:11" ht="14.4" customHeight="1" thickBot="1" x14ac:dyDescent="0.35">
      <c r="A146" s="635" t="s">
        <v>474</v>
      </c>
      <c r="B146" s="615">
        <v>8264.1017727710096</v>
      </c>
      <c r="C146" s="615">
        <v>8280.6090000000004</v>
      </c>
      <c r="D146" s="616">
        <v>16.507227228996001</v>
      </c>
      <c r="E146" s="617">
        <v>1.001997461754</v>
      </c>
      <c r="F146" s="615">
        <v>7114.1090513686604</v>
      </c>
      <c r="G146" s="616">
        <v>2964.2121047369401</v>
      </c>
      <c r="H146" s="618">
        <v>599.80600000000004</v>
      </c>
      <c r="I146" s="615">
        <v>3007.7950000000001</v>
      </c>
      <c r="J146" s="616">
        <v>43.582895263059001</v>
      </c>
      <c r="K146" s="619">
        <v>0.42279292857</v>
      </c>
    </row>
    <row r="147" spans="1:11" ht="14.4" customHeight="1" thickBot="1" x14ac:dyDescent="0.35">
      <c r="A147" s="636" t="s">
        <v>475</v>
      </c>
      <c r="B147" s="620">
        <v>8264.1017727710096</v>
      </c>
      <c r="C147" s="620">
        <v>8264.7530000000006</v>
      </c>
      <c r="D147" s="621">
        <v>0.65122722899600005</v>
      </c>
      <c r="E147" s="627">
        <v>1.0000788019369999</v>
      </c>
      <c r="F147" s="620">
        <v>7114.1090513686604</v>
      </c>
      <c r="G147" s="621">
        <v>2964.2121047369401</v>
      </c>
      <c r="H147" s="623">
        <v>594.52700000000004</v>
      </c>
      <c r="I147" s="620">
        <v>3000.7289999999998</v>
      </c>
      <c r="J147" s="621">
        <v>36.516895263058998</v>
      </c>
      <c r="K147" s="628">
        <v>0.42179969105499998</v>
      </c>
    </row>
    <row r="148" spans="1:11" ht="14.4" customHeight="1" thickBot="1" x14ac:dyDescent="0.35">
      <c r="A148" s="637" t="s">
        <v>476</v>
      </c>
      <c r="B148" s="615">
        <v>168.993285667446</v>
      </c>
      <c r="C148" s="615">
        <v>170.26300000000001</v>
      </c>
      <c r="D148" s="616">
        <v>1.2697143325539999</v>
      </c>
      <c r="E148" s="617">
        <v>1.007513401065</v>
      </c>
      <c r="F148" s="615">
        <v>173.99999451941801</v>
      </c>
      <c r="G148" s="616">
        <v>72.499997716424005</v>
      </c>
      <c r="H148" s="618">
        <v>14.483000000000001</v>
      </c>
      <c r="I148" s="615">
        <v>72.397999999999996</v>
      </c>
      <c r="J148" s="616">
        <v>-0.101997716424</v>
      </c>
      <c r="K148" s="619">
        <v>0.416080472875</v>
      </c>
    </row>
    <row r="149" spans="1:11" ht="14.4" customHeight="1" thickBot="1" x14ac:dyDescent="0.35">
      <c r="A149" s="637" t="s">
        <v>477</v>
      </c>
      <c r="B149" s="615">
        <v>2068.99999999996</v>
      </c>
      <c r="C149" s="615">
        <v>2067.4569999999999</v>
      </c>
      <c r="D149" s="616">
        <v>-1.5429999999599999</v>
      </c>
      <c r="E149" s="617">
        <v>0.99925422909600004</v>
      </c>
      <c r="F149" s="615">
        <v>1301.9999589901199</v>
      </c>
      <c r="G149" s="616">
        <v>542.49998291254894</v>
      </c>
      <c r="H149" s="618">
        <v>114.282</v>
      </c>
      <c r="I149" s="615">
        <v>550.16200000000003</v>
      </c>
      <c r="J149" s="616">
        <v>7.6620170874509999</v>
      </c>
      <c r="K149" s="619">
        <v>0.42255147260199999</v>
      </c>
    </row>
    <row r="150" spans="1:11" ht="14.4" customHeight="1" thickBot="1" x14ac:dyDescent="0.35">
      <c r="A150" s="637" t="s">
        <v>478</v>
      </c>
      <c r="B150" s="615">
        <v>3.1223446848490002</v>
      </c>
      <c r="C150" s="615">
        <v>4.5599999999999996</v>
      </c>
      <c r="D150" s="616">
        <v>1.43765531515</v>
      </c>
      <c r="E150" s="617">
        <v>1.4604409379029999</v>
      </c>
      <c r="F150" s="615">
        <v>3.122344586503</v>
      </c>
      <c r="G150" s="616">
        <v>1.300976911042</v>
      </c>
      <c r="H150" s="618">
        <v>0.38</v>
      </c>
      <c r="I150" s="615">
        <v>1.9</v>
      </c>
      <c r="J150" s="616">
        <v>0.59902308895699996</v>
      </c>
      <c r="K150" s="619">
        <v>0.60851707662599996</v>
      </c>
    </row>
    <row r="151" spans="1:11" ht="14.4" customHeight="1" thickBot="1" x14ac:dyDescent="0.35">
      <c r="A151" s="637" t="s">
        <v>479</v>
      </c>
      <c r="B151" s="615">
        <v>1124.98614241884</v>
      </c>
      <c r="C151" s="615">
        <v>1126.5119999999999</v>
      </c>
      <c r="D151" s="616">
        <v>1.5258575811599999</v>
      </c>
      <c r="E151" s="617">
        <v>1.001356334557</v>
      </c>
      <c r="F151" s="615">
        <v>1127.98689523236</v>
      </c>
      <c r="G151" s="616">
        <v>469.99453968014899</v>
      </c>
      <c r="H151" s="618">
        <v>94.036000000000001</v>
      </c>
      <c r="I151" s="615">
        <v>470.17599999999999</v>
      </c>
      <c r="J151" s="616">
        <v>0.18146031985</v>
      </c>
      <c r="K151" s="619">
        <v>0.41682753761300001</v>
      </c>
    </row>
    <row r="152" spans="1:11" ht="14.4" customHeight="1" thickBot="1" x14ac:dyDescent="0.35">
      <c r="A152" s="637" t="s">
        <v>480</v>
      </c>
      <c r="B152" s="615">
        <v>4682.99999999992</v>
      </c>
      <c r="C152" s="615">
        <v>4682.1930000000002</v>
      </c>
      <c r="D152" s="616">
        <v>-0.806999999912</v>
      </c>
      <c r="E152" s="617">
        <v>0.99982767456699995</v>
      </c>
      <c r="F152" s="615">
        <v>4439.9998601506004</v>
      </c>
      <c r="G152" s="616">
        <v>1849.99994172942</v>
      </c>
      <c r="H152" s="618">
        <v>369.82100000000003</v>
      </c>
      <c r="I152" s="615">
        <v>1849.7080000000001</v>
      </c>
      <c r="J152" s="616">
        <v>-0.291941729416</v>
      </c>
      <c r="K152" s="619">
        <v>0.416600914022</v>
      </c>
    </row>
    <row r="153" spans="1:11" ht="14.4" customHeight="1" thickBot="1" x14ac:dyDescent="0.35">
      <c r="A153" s="637" t="s">
        <v>481</v>
      </c>
      <c r="B153" s="615">
        <v>214.99999999999599</v>
      </c>
      <c r="C153" s="615">
        <v>213.768</v>
      </c>
      <c r="D153" s="616">
        <v>-1.2319999999960001</v>
      </c>
      <c r="E153" s="617">
        <v>0.99426976744100004</v>
      </c>
      <c r="F153" s="615">
        <v>66.999997889659994</v>
      </c>
      <c r="G153" s="616">
        <v>27.916665787357999</v>
      </c>
      <c r="H153" s="618">
        <v>1.5249999999999999</v>
      </c>
      <c r="I153" s="615">
        <v>56.384999999999998</v>
      </c>
      <c r="J153" s="616">
        <v>28.468334212641</v>
      </c>
      <c r="K153" s="619">
        <v>0.84156719068600006</v>
      </c>
    </row>
    <row r="154" spans="1:11" ht="14.4" customHeight="1" thickBot="1" x14ac:dyDescent="0.35">
      <c r="A154" s="636" t="s">
        <v>482</v>
      </c>
      <c r="B154" s="620">
        <v>0</v>
      </c>
      <c r="C154" s="620">
        <v>15.856</v>
      </c>
      <c r="D154" s="621">
        <v>15.856</v>
      </c>
      <c r="E154" s="622" t="s">
        <v>336</v>
      </c>
      <c r="F154" s="620">
        <v>0</v>
      </c>
      <c r="G154" s="621">
        <v>0</v>
      </c>
      <c r="H154" s="623">
        <v>5.2789999999999999</v>
      </c>
      <c r="I154" s="620">
        <v>7.0659999999999998</v>
      </c>
      <c r="J154" s="621">
        <v>7.0659999999999998</v>
      </c>
      <c r="K154" s="624" t="s">
        <v>336</v>
      </c>
    </row>
    <row r="155" spans="1:11" ht="14.4" customHeight="1" thickBot="1" x14ac:dyDescent="0.35">
      <c r="A155" s="637" t="s">
        <v>483</v>
      </c>
      <c r="B155" s="615">
        <v>0</v>
      </c>
      <c r="C155" s="615">
        <v>5.4320000000000004</v>
      </c>
      <c r="D155" s="616">
        <v>5.4320000000000004</v>
      </c>
      <c r="E155" s="625" t="s">
        <v>336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19">
        <v>0</v>
      </c>
    </row>
    <row r="156" spans="1:11" ht="14.4" customHeight="1" thickBot="1" x14ac:dyDescent="0.35">
      <c r="A156" s="637" t="s">
        <v>484</v>
      </c>
      <c r="B156" s="615">
        <v>0</v>
      </c>
      <c r="C156" s="615">
        <v>4.2729999999999997</v>
      </c>
      <c r="D156" s="616">
        <v>4.2729999999999997</v>
      </c>
      <c r="E156" s="625" t="s">
        <v>336</v>
      </c>
      <c r="F156" s="615">
        <v>0</v>
      </c>
      <c r="G156" s="616">
        <v>0</v>
      </c>
      <c r="H156" s="618">
        <v>5.2789999999999999</v>
      </c>
      <c r="I156" s="615">
        <v>7.0659999999999998</v>
      </c>
      <c r="J156" s="616">
        <v>7.0659999999999998</v>
      </c>
      <c r="K156" s="626" t="s">
        <v>336</v>
      </c>
    </row>
    <row r="157" spans="1:11" ht="14.4" customHeight="1" thickBot="1" x14ac:dyDescent="0.35">
      <c r="A157" s="637" t="s">
        <v>485</v>
      </c>
      <c r="B157" s="615">
        <v>0</v>
      </c>
      <c r="C157" s="615">
        <v>6.1509999999999998</v>
      </c>
      <c r="D157" s="616">
        <v>6.1509999999999998</v>
      </c>
      <c r="E157" s="625" t="s">
        <v>336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336</v>
      </c>
    </row>
    <row r="158" spans="1:11" ht="14.4" customHeight="1" thickBot="1" x14ac:dyDescent="0.35">
      <c r="A158" s="635" t="s">
        <v>486</v>
      </c>
      <c r="B158" s="615">
        <v>91</v>
      </c>
      <c r="C158" s="615">
        <v>236.50814</v>
      </c>
      <c r="D158" s="616">
        <v>145.50814</v>
      </c>
      <c r="E158" s="617">
        <v>2.5989905494499999</v>
      </c>
      <c r="F158" s="615">
        <v>0</v>
      </c>
      <c r="G158" s="616">
        <v>0</v>
      </c>
      <c r="H158" s="618">
        <v>30.442</v>
      </c>
      <c r="I158" s="615">
        <v>51.467739999999999</v>
      </c>
      <c r="J158" s="616">
        <v>51.467739999999999</v>
      </c>
      <c r="K158" s="626" t="s">
        <v>336</v>
      </c>
    </row>
    <row r="159" spans="1:11" ht="14.4" customHeight="1" thickBot="1" x14ac:dyDescent="0.35">
      <c r="A159" s="636" t="s">
        <v>487</v>
      </c>
      <c r="B159" s="620">
        <v>91</v>
      </c>
      <c r="C159" s="620">
        <v>197.94614000000001</v>
      </c>
      <c r="D159" s="621">
        <v>106.94614</v>
      </c>
      <c r="E159" s="627">
        <v>2.1752323076920002</v>
      </c>
      <c r="F159" s="620">
        <v>0</v>
      </c>
      <c r="G159" s="621">
        <v>0</v>
      </c>
      <c r="H159" s="623">
        <v>10.442</v>
      </c>
      <c r="I159" s="620">
        <v>30.015740000000001</v>
      </c>
      <c r="J159" s="621">
        <v>30.015740000000001</v>
      </c>
      <c r="K159" s="624" t="s">
        <v>336</v>
      </c>
    </row>
    <row r="160" spans="1:11" ht="14.4" customHeight="1" thickBot="1" x14ac:dyDescent="0.35">
      <c r="A160" s="637" t="s">
        <v>488</v>
      </c>
      <c r="B160" s="615">
        <v>91</v>
      </c>
      <c r="C160" s="615">
        <v>87.55</v>
      </c>
      <c r="D160" s="616">
        <v>-3.45</v>
      </c>
      <c r="E160" s="617">
        <v>0.96208791208699995</v>
      </c>
      <c r="F160" s="615">
        <v>0</v>
      </c>
      <c r="G160" s="616">
        <v>0</v>
      </c>
      <c r="H160" s="618">
        <v>10.442</v>
      </c>
      <c r="I160" s="615">
        <v>10.442</v>
      </c>
      <c r="J160" s="616">
        <v>10.442</v>
      </c>
      <c r="K160" s="626" t="s">
        <v>336</v>
      </c>
    </row>
    <row r="161" spans="1:11" ht="14.4" customHeight="1" thickBot="1" x14ac:dyDescent="0.35">
      <c r="A161" s="637" t="s">
        <v>489</v>
      </c>
      <c r="B161" s="615">
        <v>0</v>
      </c>
      <c r="C161" s="615">
        <v>110.39614</v>
      </c>
      <c r="D161" s="616">
        <v>110.39614</v>
      </c>
      <c r="E161" s="625" t="s">
        <v>336</v>
      </c>
      <c r="F161" s="615">
        <v>0</v>
      </c>
      <c r="G161" s="616">
        <v>0</v>
      </c>
      <c r="H161" s="618">
        <v>0</v>
      </c>
      <c r="I161" s="615">
        <v>19.573740000000001</v>
      </c>
      <c r="J161" s="616">
        <v>19.573740000000001</v>
      </c>
      <c r="K161" s="626" t="s">
        <v>369</v>
      </c>
    </row>
    <row r="162" spans="1:11" ht="14.4" customHeight="1" thickBot="1" x14ac:dyDescent="0.35">
      <c r="A162" s="636" t="s">
        <v>490</v>
      </c>
      <c r="B162" s="620">
        <v>0</v>
      </c>
      <c r="C162" s="620">
        <v>34.448</v>
      </c>
      <c r="D162" s="621">
        <v>34.448</v>
      </c>
      <c r="E162" s="622" t="s">
        <v>336</v>
      </c>
      <c r="F162" s="620">
        <v>0</v>
      </c>
      <c r="G162" s="621">
        <v>0</v>
      </c>
      <c r="H162" s="623">
        <v>0</v>
      </c>
      <c r="I162" s="620">
        <v>0</v>
      </c>
      <c r="J162" s="621">
        <v>0</v>
      </c>
      <c r="K162" s="624" t="s">
        <v>336</v>
      </c>
    </row>
    <row r="163" spans="1:11" ht="14.4" customHeight="1" thickBot="1" x14ac:dyDescent="0.35">
      <c r="A163" s="637" t="s">
        <v>491</v>
      </c>
      <c r="B163" s="615">
        <v>0</v>
      </c>
      <c r="C163" s="615">
        <v>6.94</v>
      </c>
      <c r="D163" s="616">
        <v>6.94</v>
      </c>
      <c r="E163" s="625" t="s">
        <v>369</v>
      </c>
      <c r="F163" s="615">
        <v>0</v>
      </c>
      <c r="G163" s="616">
        <v>0</v>
      </c>
      <c r="H163" s="618">
        <v>0</v>
      </c>
      <c r="I163" s="615">
        <v>0</v>
      </c>
      <c r="J163" s="616">
        <v>0</v>
      </c>
      <c r="K163" s="626" t="s">
        <v>336</v>
      </c>
    </row>
    <row r="164" spans="1:11" ht="14.4" customHeight="1" thickBot="1" x14ac:dyDescent="0.35">
      <c r="A164" s="637" t="s">
        <v>492</v>
      </c>
      <c r="B164" s="615">
        <v>0</v>
      </c>
      <c r="C164" s="615">
        <v>27.507999999999999</v>
      </c>
      <c r="D164" s="616">
        <v>27.507999999999999</v>
      </c>
      <c r="E164" s="625" t="s">
        <v>369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336</v>
      </c>
    </row>
    <row r="165" spans="1:11" ht="14.4" customHeight="1" thickBot="1" x14ac:dyDescent="0.35">
      <c r="A165" s="636" t="s">
        <v>493</v>
      </c>
      <c r="B165" s="620">
        <v>0</v>
      </c>
      <c r="C165" s="620">
        <v>4.1139999999999999</v>
      </c>
      <c r="D165" s="621">
        <v>4.1139999999999999</v>
      </c>
      <c r="E165" s="622" t="s">
        <v>336</v>
      </c>
      <c r="F165" s="620">
        <v>0</v>
      </c>
      <c r="G165" s="621">
        <v>0</v>
      </c>
      <c r="H165" s="623">
        <v>20</v>
      </c>
      <c r="I165" s="620">
        <v>20</v>
      </c>
      <c r="J165" s="621">
        <v>20</v>
      </c>
      <c r="K165" s="624" t="s">
        <v>369</v>
      </c>
    </row>
    <row r="166" spans="1:11" ht="14.4" customHeight="1" thickBot="1" x14ac:dyDescent="0.35">
      <c r="A166" s="637" t="s">
        <v>494</v>
      </c>
      <c r="B166" s="615">
        <v>0</v>
      </c>
      <c r="C166" s="615">
        <v>0</v>
      </c>
      <c r="D166" s="616">
        <v>0</v>
      </c>
      <c r="E166" s="617">
        <v>1</v>
      </c>
      <c r="F166" s="615">
        <v>0</v>
      </c>
      <c r="G166" s="616">
        <v>0</v>
      </c>
      <c r="H166" s="618">
        <v>20</v>
      </c>
      <c r="I166" s="615">
        <v>20</v>
      </c>
      <c r="J166" s="616">
        <v>20</v>
      </c>
      <c r="K166" s="626" t="s">
        <v>369</v>
      </c>
    </row>
    <row r="167" spans="1:11" ht="14.4" customHeight="1" thickBot="1" x14ac:dyDescent="0.35">
      <c r="A167" s="637" t="s">
        <v>495</v>
      </c>
      <c r="B167" s="615">
        <v>0</v>
      </c>
      <c r="C167" s="615">
        <v>4.1139999999999999</v>
      </c>
      <c r="D167" s="616">
        <v>4.1139999999999999</v>
      </c>
      <c r="E167" s="625" t="s">
        <v>369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19">
        <v>0</v>
      </c>
    </row>
    <row r="168" spans="1:11" ht="14.4" customHeight="1" thickBot="1" x14ac:dyDescent="0.35">
      <c r="A168" s="636" t="s">
        <v>496</v>
      </c>
      <c r="B168" s="620">
        <v>0</v>
      </c>
      <c r="C168" s="620">
        <v>0</v>
      </c>
      <c r="D168" s="621">
        <v>0</v>
      </c>
      <c r="E168" s="622" t="s">
        <v>336</v>
      </c>
      <c r="F168" s="620">
        <v>0</v>
      </c>
      <c r="G168" s="621">
        <v>0</v>
      </c>
      <c r="H168" s="623">
        <v>0</v>
      </c>
      <c r="I168" s="620">
        <v>1.452</v>
      </c>
      <c r="J168" s="621">
        <v>1.452</v>
      </c>
      <c r="K168" s="624" t="s">
        <v>369</v>
      </c>
    </row>
    <row r="169" spans="1:11" ht="14.4" customHeight="1" thickBot="1" x14ac:dyDescent="0.35">
      <c r="A169" s="637" t="s">
        <v>497</v>
      </c>
      <c r="B169" s="615">
        <v>0</v>
      </c>
      <c r="C169" s="615">
        <v>0</v>
      </c>
      <c r="D169" s="616">
        <v>0</v>
      </c>
      <c r="E169" s="625" t="s">
        <v>336</v>
      </c>
      <c r="F169" s="615">
        <v>0</v>
      </c>
      <c r="G169" s="616">
        <v>0</v>
      </c>
      <c r="H169" s="618">
        <v>0</v>
      </c>
      <c r="I169" s="615">
        <v>1.452</v>
      </c>
      <c r="J169" s="616">
        <v>1.452</v>
      </c>
      <c r="K169" s="626" t="s">
        <v>369</v>
      </c>
    </row>
    <row r="170" spans="1:11" ht="14.4" customHeight="1" thickBot="1" x14ac:dyDescent="0.35">
      <c r="A170" s="634" t="s">
        <v>498</v>
      </c>
      <c r="B170" s="615">
        <v>0</v>
      </c>
      <c r="C170" s="615">
        <v>0.51590999999999998</v>
      </c>
      <c r="D170" s="616">
        <v>0.51590999999999998</v>
      </c>
      <c r="E170" s="625" t="s">
        <v>336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336</v>
      </c>
    </row>
    <row r="171" spans="1:11" ht="14.4" customHeight="1" thickBot="1" x14ac:dyDescent="0.35">
      <c r="A171" s="635" t="s">
        <v>499</v>
      </c>
      <c r="B171" s="615">
        <v>0</v>
      </c>
      <c r="C171" s="615">
        <v>0.51590999999999998</v>
      </c>
      <c r="D171" s="616">
        <v>0.51590999999999998</v>
      </c>
      <c r="E171" s="625" t="s">
        <v>336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336</v>
      </c>
    </row>
    <row r="172" spans="1:11" ht="14.4" customHeight="1" thickBot="1" x14ac:dyDescent="0.35">
      <c r="A172" s="636" t="s">
        <v>500</v>
      </c>
      <c r="B172" s="620">
        <v>0</v>
      </c>
      <c r="C172" s="620">
        <v>0.51590999999999998</v>
      </c>
      <c r="D172" s="621">
        <v>0.51590999999999998</v>
      </c>
      <c r="E172" s="622" t="s">
        <v>336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336</v>
      </c>
    </row>
    <row r="173" spans="1:11" ht="14.4" customHeight="1" thickBot="1" x14ac:dyDescent="0.35">
      <c r="A173" s="637" t="s">
        <v>501</v>
      </c>
      <c r="B173" s="615">
        <v>0</v>
      </c>
      <c r="C173" s="615">
        <v>0.51590999999999998</v>
      </c>
      <c r="D173" s="616">
        <v>0.51590999999999998</v>
      </c>
      <c r="E173" s="625" t="s">
        <v>336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336</v>
      </c>
    </row>
    <row r="174" spans="1:11" ht="14.4" customHeight="1" thickBot="1" x14ac:dyDescent="0.35">
      <c r="A174" s="633" t="s">
        <v>502</v>
      </c>
      <c r="B174" s="615">
        <v>157236.524919032</v>
      </c>
      <c r="C174" s="615">
        <v>153020.72928</v>
      </c>
      <c r="D174" s="616">
        <v>-4215.7956390318896</v>
      </c>
      <c r="E174" s="617">
        <v>0.97318819122199995</v>
      </c>
      <c r="F174" s="615">
        <v>157559.230381951</v>
      </c>
      <c r="G174" s="616">
        <v>65649.679325812904</v>
      </c>
      <c r="H174" s="618">
        <v>12591.9797</v>
      </c>
      <c r="I174" s="615">
        <v>57851.375619999999</v>
      </c>
      <c r="J174" s="616">
        <v>-7798.3037058128803</v>
      </c>
      <c r="K174" s="619">
        <v>0.367172240431</v>
      </c>
    </row>
    <row r="175" spans="1:11" ht="14.4" customHeight="1" thickBot="1" x14ac:dyDescent="0.35">
      <c r="A175" s="634" t="s">
        <v>503</v>
      </c>
      <c r="B175" s="615">
        <v>157152.951879484</v>
      </c>
      <c r="C175" s="615">
        <v>152861.61803000001</v>
      </c>
      <c r="D175" s="616">
        <v>-4291.33384948401</v>
      </c>
      <c r="E175" s="617">
        <v>0.97269326602999995</v>
      </c>
      <c r="F175" s="615">
        <v>157446.230381951</v>
      </c>
      <c r="G175" s="616">
        <v>65602.595992479502</v>
      </c>
      <c r="H175" s="618">
        <v>12442.2477</v>
      </c>
      <c r="I175" s="615">
        <v>57696.30042</v>
      </c>
      <c r="J175" s="616">
        <v>-7906.2955724795202</v>
      </c>
      <c r="K175" s="619">
        <v>0.36645082121</v>
      </c>
    </row>
    <row r="176" spans="1:11" ht="14.4" customHeight="1" thickBot="1" x14ac:dyDescent="0.35">
      <c r="A176" s="635" t="s">
        <v>504</v>
      </c>
      <c r="B176" s="615">
        <v>157152.951879484</v>
      </c>
      <c r="C176" s="615">
        <v>152861.61803000001</v>
      </c>
      <c r="D176" s="616">
        <v>-4291.33384948401</v>
      </c>
      <c r="E176" s="617">
        <v>0.97269326602999995</v>
      </c>
      <c r="F176" s="615">
        <v>157446.230381951</v>
      </c>
      <c r="G176" s="616">
        <v>65602.595992479502</v>
      </c>
      <c r="H176" s="618">
        <v>12442.2477</v>
      </c>
      <c r="I176" s="615">
        <v>57696.30042</v>
      </c>
      <c r="J176" s="616">
        <v>-7906.2955724795202</v>
      </c>
      <c r="K176" s="619">
        <v>0.36645082121</v>
      </c>
    </row>
    <row r="177" spans="1:11" ht="14.4" customHeight="1" thickBot="1" x14ac:dyDescent="0.35">
      <c r="A177" s="636" t="s">
        <v>505</v>
      </c>
      <c r="B177" s="620">
        <v>2.95187948396</v>
      </c>
      <c r="C177" s="620">
        <v>0.23400000000000001</v>
      </c>
      <c r="D177" s="621">
        <v>-2.71787948396</v>
      </c>
      <c r="E177" s="627">
        <v>7.9271528960000004E-2</v>
      </c>
      <c r="F177" s="620">
        <v>0.23038190970299999</v>
      </c>
      <c r="G177" s="621">
        <v>9.5992462375999996E-2</v>
      </c>
      <c r="H177" s="623">
        <v>0</v>
      </c>
      <c r="I177" s="620">
        <v>4.9590000000000002E-2</v>
      </c>
      <c r="J177" s="621">
        <v>-4.6402462376E-2</v>
      </c>
      <c r="K177" s="628">
        <v>0.21525127586500001</v>
      </c>
    </row>
    <row r="178" spans="1:11" ht="14.4" customHeight="1" thickBot="1" x14ac:dyDescent="0.35">
      <c r="A178" s="637" t="s">
        <v>506</v>
      </c>
      <c r="B178" s="615">
        <v>6.0818915049999998E-2</v>
      </c>
      <c r="C178" s="615">
        <v>0</v>
      </c>
      <c r="D178" s="616">
        <v>-6.0818915049999998E-2</v>
      </c>
      <c r="E178" s="617">
        <v>0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19">
        <v>0</v>
      </c>
    </row>
    <row r="179" spans="1:11" ht="14.4" customHeight="1" thickBot="1" x14ac:dyDescent="0.35">
      <c r="A179" s="637" t="s">
        <v>507</v>
      </c>
      <c r="B179" s="615">
        <v>0.24549446168899999</v>
      </c>
      <c r="C179" s="615">
        <v>0.23400000000000001</v>
      </c>
      <c r="D179" s="616">
        <v>-1.1494461689E-2</v>
      </c>
      <c r="E179" s="617">
        <v>0.95317832585499995</v>
      </c>
      <c r="F179" s="615">
        <v>0.23038190970299999</v>
      </c>
      <c r="G179" s="616">
        <v>9.5992462375999996E-2</v>
      </c>
      <c r="H179" s="618">
        <v>0</v>
      </c>
      <c r="I179" s="615">
        <v>0</v>
      </c>
      <c r="J179" s="616">
        <v>-9.5992462375999996E-2</v>
      </c>
      <c r="K179" s="619">
        <v>0</v>
      </c>
    </row>
    <row r="180" spans="1:11" ht="14.4" customHeight="1" thickBot="1" x14ac:dyDescent="0.35">
      <c r="A180" s="637" t="s">
        <v>508</v>
      </c>
      <c r="B180" s="615">
        <v>2.6455661072200001</v>
      </c>
      <c r="C180" s="615">
        <v>0</v>
      </c>
      <c r="D180" s="616">
        <v>-2.6455661072200001</v>
      </c>
      <c r="E180" s="617">
        <v>0</v>
      </c>
      <c r="F180" s="615">
        <v>0</v>
      </c>
      <c r="G180" s="616">
        <v>0</v>
      </c>
      <c r="H180" s="618">
        <v>0</v>
      </c>
      <c r="I180" s="615">
        <v>4.9590000000000002E-2</v>
      </c>
      <c r="J180" s="616">
        <v>4.9590000000000002E-2</v>
      </c>
      <c r="K180" s="626" t="s">
        <v>369</v>
      </c>
    </row>
    <row r="181" spans="1:11" ht="14.4" customHeight="1" thickBot="1" x14ac:dyDescent="0.35">
      <c r="A181" s="636" t="s">
        <v>509</v>
      </c>
      <c r="B181" s="620">
        <v>0</v>
      </c>
      <c r="C181" s="620">
        <v>429.52440999999999</v>
      </c>
      <c r="D181" s="621">
        <v>429.52440999999999</v>
      </c>
      <c r="E181" s="622" t="s">
        <v>336</v>
      </c>
      <c r="F181" s="620">
        <v>513.00000000013404</v>
      </c>
      <c r="G181" s="621">
        <v>213.75000000005599</v>
      </c>
      <c r="H181" s="623">
        <v>9.1500000000000001E-3</v>
      </c>
      <c r="I181" s="620">
        <v>3.5429900000000001</v>
      </c>
      <c r="J181" s="621">
        <v>-210.20701000005599</v>
      </c>
      <c r="K181" s="628">
        <v>6.9064132550000004E-3</v>
      </c>
    </row>
    <row r="182" spans="1:11" ht="14.4" customHeight="1" thickBot="1" x14ac:dyDescent="0.35">
      <c r="A182" s="637" t="s">
        <v>510</v>
      </c>
      <c r="B182" s="615">
        <v>0</v>
      </c>
      <c r="C182" s="615">
        <v>429.52440999999999</v>
      </c>
      <c r="D182" s="616">
        <v>429.52440999999999</v>
      </c>
      <c r="E182" s="625" t="s">
        <v>336</v>
      </c>
      <c r="F182" s="615">
        <v>513.00000000013404</v>
      </c>
      <c r="G182" s="616">
        <v>213.75000000005599</v>
      </c>
      <c r="H182" s="618">
        <v>9.1500000000000001E-3</v>
      </c>
      <c r="I182" s="615">
        <v>3.5429900000000001</v>
      </c>
      <c r="J182" s="616">
        <v>-210.20701000005599</v>
      </c>
      <c r="K182" s="619">
        <v>6.9064132550000004E-3</v>
      </c>
    </row>
    <row r="183" spans="1:11" ht="14.4" customHeight="1" thickBot="1" x14ac:dyDescent="0.35">
      <c r="A183" s="636" t="s">
        <v>511</v>
      </c>
      <c r="B183" s="620">
        <v>0</v>
      </c>
      <c r="C183" s="620">
        <v>0.95959000000000005</v>
      </c>
      <c r="D183" s="621">
        <v>0.95959000000000005</v>
      </c>
      <c r="E183" s="622" t="s">
        <v>336</v>
      </c>
      <c r="F183" s="620">
        <v>3</v>
      </c>
      <c r="G183" s="621">
        <v>1.25</v>
      </c>
      <c r="H183" s="623">
        <v>0</v>
      </c>
      <c r="I183" s="620">
        <v>247.05619999999999</v>
      </c>
      <c r="J183" s="621">
        <v>245.80619999999999</v>
      </c>
      <c r="K183" s="628">
        <v>82.352066666645001</v>
      </c>
    </row>
    <row r="184" spans="1:11" ht="14.4" customHeight="1" thickBot="1" x14ac:dyDescent="0.35">
      <c r="A184" s="637" t="s">
        <v>512</v>
      </c>
      <c r="B184" s="615">
        <v>0</v>
      </c>
      <c r="C184" s="615">
        <v>0.95959000000000005</v>
      </c>
      <c r="D184" s="616">
        <v>0.95959000000000005</v>
      </c>
      <c r="E184" s="625" t="s">
        <v>336</v>
      </c>
      <c r="F184" s="615">
        <v>3</v>
      </c>
      <c r="G184" s="616">
        <v>1.25</v>
      </c>
      <c r="H184" s="618">
        <v>0</v>
      </c>
      <c r="I184" s="615">
        <v>247.05619999999999</v>
      </c>
      <c r="J184" s="616">
        <v>245.80619999999999</v>
      </c>
      <c r="K184" s="619">
        <v>82.352066666645001</v>
      </c>
    </row>
    <row r="185" spans="1:11" ht="14.4" customHeight="1" thickBot="1" x14ac:dyDescent="0.35">
      <c r="A185" s="636" t="s">
        <v>513</v>
      </c>
      <c r="B185" s="620">
        <v>0</v>
      </c>
      <c r="C185" s="620">
        <v>0</v>
      </c>
      <c r="D185" s="621">
        <v>0</v>
      </c>
      <c r="E185" s="622" t="s">
        <v>336</v>
      </c>
      <c r="F185" s="620">
        <v>0</v>
      </c>
      <c r="G185" s="621">
        <v>0</v>
      </c>
      <c r="H185" s="623">
        <v>-0.50173999999999996</v>
      </c>
      <c r="I185" s="620">
        <v>-13.583819999999999</v>
      </c>
      <c r="J185" s="621">
        <v>-13.583819999999999</v>
      </c>
      <c r="K185" s="624" t="s">
        <v>369</v>
      </c>
    </row>
    <row r="186" spans="1:11" ht="14.4" customHeight="1" thickBot="1" x14ac:dyDescent="0.35">
      <c r="A186" s="637" t="s">
        <v>514</v>
      </c>
      <c r="B186" s="615">
        <v>0</v>
      </c>
      <c r="C186" s="615">
        <v>0</v>
      </c>
      <c r="D186" s="616">
        <v>0</v>
      </c>
      <c r="E186" s="625" t="s">
        <v>336</v>
      </c>
      <c r="F186" s="615">
        <v>0</v>
      </c>
      <c r="G186" s="616">
        <v>0</v>
      </c>
      <c r="H186" s="618">
        <v>-0.50173999999999996</v>
      </c>
      <c r="I186" s="615">
        <v>-13.583819999999999</v>
      </c>
      <c r="J186" s="616">
        <v>-13.583819999999999</v>
      </c>
      <c r="K186" s="626" t="s">
        <v>369</v>
      </c>
    </row>
    <row r="187" spans="1:11" ht="14.4" customHeight="1" thickBot="1" x14ac:dyDescent="0.35">
      <c r="A187" s="636" t="s">
        <v>515</v>
      </c>
      <c r="B187" s="620">
        <v>157150</v>
      </c>
      <c r="C187" s="620">
        <v>147381.70209000001</v>
      </c>
      <c r="D187" s="621">
        <v>-9768.2979100000503</v>
      </c>
      <c r="E187" s="627">
        <v>0.93784092962099996</v>
      </c>
      <c r="F187" s="620">
        <v>156930.00000004101</v>
      </c>
      <c r="G187" s="621">
        <v>65387.500000017099</v>
      </c>
      <c r="H187" s="623">
        <v>12408.79493</v>
      </c>
      <c r="I187" s="620">
        <v>56768.05126</v>
      </c>
      <c r="J187" s="621">
        <v>-8619.4487400170801</v>
      </c>
      <c r="K187" s="628">
        <v>0.36174123022900001</v>
      </c>
    </row>
    <row r="188" spans="1:11" ht="14.4" customHeight="1" thickBot="1" x14ac:dyDescent="0.35">
      <c r="A188" s="637" t="s">
        <v>516</v>
      </c>
      <c r="B188" s="615">
        <v>99945.000000000102</v>
      </c>
      <c r="C188" s="615">
        <v>86876.747730000003</v>
      </c>
      <c r="D188" s="616">
        <v>-13068.252270000101</v>
      </c>
      <c r="E188" s="617">
        <v>0.86924556235899997</v>
      </c>
      <c r="F188" s="615">
        <v>95864.000000025</v>
      </c>
      <c r="G188" s="616">
        <v>39943.333333343799</v>
      </c>
      <c r="H188" s="618">
        <v>7684.2550600000004</v>
      </c>
      <c r="I188" s="615">
        <v>28416.440709999999</v>
      </c>
      <c r="J188" s="616">
        <v>-11526.8926233438</v>
      </c>
      <c r="K188" s="619">
        <v>0.29642452547300002</v>
      </c>
    </row>
    <row r="189" spans="1:11" ht="14.4" customHeight="1" thickBot="1" x14ac:dyDescent="0.35">
      <c r="A189" s="637" t="s">
        <v>517</v>
      </c>
      <c r="B189" s="615">
        <v>57205</v>
      </c>
      <c r="C189" s="615">
        <v>60504.954360000003</v>
      </c>
      <c r="D189" s="616">
        <v>3299.9543600000002</v>
      </c>
      <c r="E189" s="617">
        <v>1.057686467266</v>
      </c>
      <c r="F189" s="615">
        <v>61066.000000015898</v>
      </c>
      <c r="G189" s="616">
        <v>25444.1666666733</v>
      </c>
      <c r="H189" s="618">
        <v>4724.5398699999996</v>
      </c>
      <c r="I189" s="615">
        <v>28351.610550000001</v>
      </c>
      <c r="J189" s="616">
        <v>2907.44388332668</v>
      </c>
      <c r="K189" s="619">
        <v>0.46427816706500002</v>
      </c>
    </row>
    <row r="190" spans="1:11" ht="14.4" customHeight="1" thickBot="1" x14ac:dyDescent="0.35">
      <c r="A190" s="636" t="s">
        <v>518</v>
      </c>
      <c r="B190" s="620">
        <v>0</v>
      </c>
      <c r="C190" s="620">
        <v>5049.19794</v>
      </c>
      <c r="D190" s="621">
        <v>5049.19794</v>
      </c>
      <c r="E190" s="622" t="s">
        <v>336</v>
      </c>
      <c r="F190" s="620">
        <v>0</v>
      </c>
      <c r="G190" s="621">
        <v>0</v>
      </c>
      <c r="H190" s="623">
        <v>33.945360000000001</v>
      </c>
      <c r="I190" s="620">
        <v>691.18420000000003</v>
      </c>
      <c r="J190" s="621">
        <v>691.18420000000003</v>
      </c>
      <c r="K190" s="624" t="s">
        <v>336</v>
      </c>
    </row>
    <row r="191" spans="1:11" ht="14.4" customHeight="1" thickBot="1" x14ac:dyDescent="0.35">
      <c r="A191" s="637" t="s">
        <v>519</v>
      </c>
      <c r="B191" s="615">
        <v>0</v>
      </c>
      <c r="C191" s="615">
        <v>493.44878</v>
      </c>
      <c r="D191" s="616">
        <v>493.44878</v>
      </c>
      <c r="E191" s="625" t="s">
        <v>336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26" t="s">
        <v>336</v>
      </c>
    </row>
    <row r="192" spans="1:11" ht="14.4" customHeight="1" thickBot="1" x14ac:dyDescent="0.35">
      <c r="A192" s="637" t="s">
        <v>520</v>
      </c>
      <c r="B192" s="615">
        <v>0</v>
      </c>
      <c r="C192" s="615">
        <v>4555.7491600000003</v>
      </c>
      <c r="D192" s="616">
        <v>4555.7491600000003</v>
      </c>
      <c r="E192" s="625" t="s">
        <v>336</v>
      </c>
      <c r="F192" s="615">
        <v>0</v>
      </c>
      <c r="G192" s="616">
        <v>0</v>
      </c>
      <c r="H192" s="618">
        <v>33.945360000000001</v>
      </c>
      <c r="I192" s="615">
        <v>691.18420000000003</v>
      </c>
      <c r="J192" s="616">
        <v>691.18420000000003</v>
      </c>
      <c r="K192" s="626" t="s">
        <v>336</v>
      </c>
    </row>
    <row r="193" spans="1:11" ht="14.4" customHeight="1" thickBot="1" x14ac:dyDescent="0.35">
      <c r="A193" s="634" t="s">
        <v>521</v>
      </c>
      <c r="B193" s="615">
        <v>2.5730395478869998</v>
      </c>
      <c r="C193" s="615">
        <v>58.126249999999999</v>
      </c>
      <c r="D193" s="616">
        <v>55.553210452111998</v>
      </c>
      <c r="E193" s="617">
        <v>22.590500036321</v>
      </c>
      <c r="F193" s="615">
        <v>22</v>
      </c>
      <c r="G193" s="616">
        <v>9.1666666666659999</v>
      </c>
      <c r="H193" s="618">
        <v>104.068</v>
      </c>
      <c r="I193" s="615">
        <v>109.41119999999999</v>
      </c>
      <c r="J193" s="616">
        <v>100.244533333333</v>
      </c>
      <c r="K193" s="619">
        <v>4.9732363636360004</v>
      </c>
    </row>
    <row r="194" spans="1:11" ht="14.4" customHeight="1" thickBot="1" x14ac:dyDescent="0.35">
      <c r="A194" s="635" t="s">
        <v>522</v>
      </c>
      <c r="B194" s="615">
        <v>0</v>
      </c>
      <c r="C194" s="615">
        <v>27.507999999999999</v>
      </c>
      <c r="D194" s="616">
        <v>27.507999999999999</v>
      </c>
      <c r="E194" s="625" t="s">
        <v>336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26" t="s">
        <v>336</v>
      </c>
    </row>
    <row r="195" spans="1:11" ht="14.4" customHeight="1" thickBot="1" x14ac:dyDescent="0.35">
      <c r="A195" s="636" t="s">
        <v>523</v>
      </c>
      <c r="B195" s="620">
        <v>0</v>
      </c>
      <c r="C195" s="620">
        <v>27.507999999999999</v>
      </c>
      <c r="D195" s="621">
        <v>27.507999999999999</v>
      </c>
      <c r="E195" s="622" t="s">
        <v>336</v>
      </c>
      <c r="F195" s="620">
        <v>0</v>
      </c>
      <c r="G195" s="621">
        <v>0</v>
      </c>
      <c r="H195" s="623">
        <v>0</v>
      </c>
      <c r="I195" s="620">
        <v>0</v>
      </c>
      <c r="J195" s="621">
        <v>0</v>
      </c>
      <c r="K195" s="624" t="s">
        <v>336</v>
      </c>
    </row>
    <row r="196" spans="1:11" ht="14.4" customHeight="1" thickBot="1" x14ac:dyDescent="0.35">
      <c r="A196" s="637" t="s">
        <v>524</v>
      </c>
      <c r="B196" s="615">
        <v>0</v>
      </c>
      <c r="C196" s="615">
        <v>27.507999999999999</v>
      </c>
      <c r="D196" s="616">
        <v>27.507999999999999</v>
      </c>
      <c r="E196" s="625" t="s">
        <v>336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336</v>
      </c>
    </row>
    <row r="197" spans="1:11" ht="14.4" customHeight="1" thickBot="1" x14ac:dyDescent="0.35">
      <c r="A197" s="640" t="s">
        <v>525</v>
      </c>
      <c r="B197" s="620">
        <v>2.5730395478869998</v>
      </c>
      <c r="C197" s="620">
        <v>30.61825</v>
      </c>
      <c r="D197" s="621">
        <v>28.045210452111998</v>
      </c>
      <c r="E197" s="627">
        <v>11.899642205320999</v>
      </c>
      <c r="F197" s="620">
        <v>22</v>
      </c>
      <c r="G197" s="621">
        <v>9.1666666666659999</v>
      </c>
      <c r="H197" s="623">
        <v>104.068</v>
      </c>
      <c r="I197" s="620">
        <v>109.41119999999999</v>
      </c>
      <c r="J197" s="621">
        <v>100.244533333333</v>
      </c>
      <c r="K197" s="628">
        <v>4.9732363636360004</v>
      </c>
    </row>
    <row r="198" spans="1:11" ht="14.4" customHeight="1" thickBot="1" x14ac:dyDescent="0.35">
      <c r="A198" s="636" t="s">
        <v>526</v>
      </c>
      <c r="B198" s="620">
        <v>0</v>
      </c>
      <c r="C198" s="620">
        <v>2.5000000000000001E-4</v>
      </c>
      <c r="D198" s="621">
        <v>2.5000000000000001E-4</v>
      </c>
      <c r="E198" s="622" t="s">
        <v>336</v>
      </c>
      <c r="F198" s="620">
        <v>0</v>
      </c>
      <c r="G198" s="621">
        <v>0</v>
      </c>
      <c r="H198" s="623">
        <v>98.817999999999998</v>
      </c>
      <c r="I198" s="620">
        <v>98.817999999999998</v>
      </c>
      <c r="J198" s="621">
        <v>98.817999999999998</v>
      </c>
      <c r="K198" s="624" t="s">
        <v>336</v>
      </c>
    </row>
    <row r="199" spans="1:11" ht="14.4" customHeight="1" thickBot="1" x14ac:dyDescent="0.35">
      <c r="A199" s="637" t="s">
        <v>527</v>
      </c>
      <c r="B199" s="615">
        <v>0</v>
      </c>
      <c r="C199" s="615">
        <v>2.5000000000000001E-4</v>
      </c>
      <c r="D199" s="616">
        <v>2.5000000000000001E-4</v>
      </c>
      <c r="E199" s="625" t="s">
        <v>336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26" t="s">
        <v>336</v>
      </c>
    </row>
    <row r="200" spans="1:11" ht="14.4" customHeight="1" thickBot="1" x14ac:dyDescent="0.35">
      <c r="A200" s="637" t="s">
        <v>528</v>
      </c>
      <c r="B200" s="615">
        <v>0</v>
      </c>
      <c r="C200" s="615">
        <v>0</v>
      </c>
      <c r="D200" s="616">
        <v>0</v>
      </c>
      <c r="E200" s="625" t="s">
        <v>336</v>
      </c>
      <c r="F200" s="615">
        <v>0</v>
      </c>
      <c r="G200" s="616">
        <v>0</v>
      </c>
      <c r="H200" s="618">
        <v>20</v>
      </c>
      <c r="I200" s="615">
        <v>20</v>
      </c>
      <c r="J200" s="616">
        <v>20</v>
      </c>
      <c r="K200" s="626" t="s">
        <v>369</v>
      </c>
    </row>
    <row r="201" spans="1:11" ht="14.4" customHeight="1" thickBot="1" x14ac:dyDescent="0.35">
      <c r="A201" s="637" t="s">
        <v>529</v>
      </c>
      <c r="B201" s="615">
        <v>0</v>
      </c>
      <c r="C201" s="615">
        <v>0</v>
      </c>
      <c r="D201" s="616">
        <v>0</v>
      </c>
      <c r="E201" s="617">
        <v>1</v>
      </c>
      <c r="F201" s="615">
        <v>0</v>
      </c>
      <c r="G201" s="616">
        <v>0</v>
      </c>
      <c r="H201" s="618">
        <v>78.817999999999998</v>
      </c>
      <c r="I201" s="615">
        <v>78.817999999999998</v>
      </c>
      <c r="J201" s="616">
        <v>78.817999999999998</v>
      </c>
      <c r="K201" s="626" t="s">
        <v>369</v>
      </c>
    </row>
    <row r="202" spans="1:11" ht="14.4" customHeight="1" thickBot="1" x14ac:dyDescent="0.35">
      <c r="A202" s="636" t="s">
        <v>530</v>
      </c>
      <c r="B202" s="620">
        <v>2.5730395478869998</v>
      </c>
      <c r="C202" s="620">
        <v>24.681000000000001</v>
      </c>
      <c r="D202" s="621">
        <v>22.107960452112</v>
      </c>
      <c r="E202" s="627">
        <v>9.5921572679540006</v>
      </c>
      <c r="F202" s="620">
        <v>22</v>
      </c>
      <c r="G202" s="621">
        <v>9.1666666666659999</v>
      </c>
      <c r="H202" s="623">
        <v>5.25</v>
      </c>
      <c r="I202" s="620">
        <v>5.25</v>
      </c>
      <c r="J202" s="621">
        <v>-3.9166666666659999</v>
      </c>
      <c r="K202" s="628">
        <v>0.23863636363599999</v>
      </c>
    </row>
    <row r="203" spans="1:11" ht="14.4" customHeight="1" thickBot="1" x14ac:dyDescent="0.35">
      <c r="A203" s="637" t="s">
        <v>531</v>
      </c>
      <c r="B203" s="615">
        <v>0</v>
      </c>
      <c r="C203" s="615">
        <v>6.0000000000000001E-3</v>
      </c>
      <c r="D203" s="616">
        <v>6.0000000000000001E-3</v>
      </c>
      <c r="E203" s="625" t="s">
        <v>336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19">
        <v>5</v>
      </c>
    </row>
    <row r="204" spans="1:11" ht="14.4" customHeight="1" thickBot="1" x14ac:dyDescent="0.35">
      <c r="A204" s="637" t="s">
        <v>532</v>
      </c>
      <c r="B204" s="615">
        <v>0</v>
      </c>
      <c r="C204" s="615">
        <v>24.675000000000001</v>
      </c>
      <c r="D204" s="616">
        <v>24.675000000000001</v>
      </c>
      <c r="E204" s="625" t="s">
        <v>369</v>
      </c>
      <c r="F204" s="615">
        <v>22</v>
      </c>
      <c r="G204" s="616">
        <v>9.1666666666659999</v>
      </c>
      <c r="H204" s="618">
        <v>5.25</v>
      </c>
      <c r="I204" s="615">
        <v>5.25</v>
      </c>
      <c r="J204" s="616">
        <v>-3.9166666666659999</v>
      </c>
      <c r="K204" s="619">
        <v>0.23863636363599999</v>
      </c>
    </row>
    <row r="205" spans="1:11" ht="14.4" customHeight="1" thickBot="1" x14ac:dyDescent="0.35">
      <c r="A205" s="637" t="s">
        <v>533</v>
      </c>
      <c r="B205" s="615">
        <v>2.5730395478869998</v>
      </c>
      <c r="C205" s="615">
        <v>0</v>
      </c>
      <c r="D205" s="616">
        <v>-2.5730395478869998</v>
      </c>
      <c r="E205" s="617">
        <v>0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19">
        <v>0</v>
      </c>
    </row>
    <row r="206" spans="1:11" ht="14.4" customHeight="1" thickBot="1" x14ac:dyDescent="0.35">
      <c r="A206" s="636" t="s">
        <v>534</v>
      </c>
      <c r="B206" s="620">
        <v>0</v>
      </c>
      <c r="C206" s="620">
        <v>5.9370000000000003</v>
      </c>
      <c r="D206" s="621">
        <v>5.9370000000000003</v>
      </c>
      <c r="E206" s="622" t="s">
        <v>336</v>
      </c>
      <c r="F206" s="620">
        <v>0</v>
      </c>
      <c r="G206" s="621">
        <v>0</v>
      </c>
      <c r="H206" s="623">
        <v>0</v>
      </c>
      <c r="I206" s="620">
        <v>5.3432000000000004</v>
      </c>
      <c r="J206" s="621">
        <v>5.3432000000000004</v>
      </c>
      <c r="K206" s="624" t="s">
        <v>336</v>
      </c>
    </row>
    <row r="207" spans="1:11" ht="14.4" customHeight="1" thickBot="1" x14ac:dyDescent="0.35">
      <c r="A207" s="637" t="s">
        <v>535</v>
      </c>
      <c r="B207" s="615">
        <v>0</v>
      </c>
      <c r="C207" s="615">
        <v>5.9370000000000003</v>
      </c>
      <c r="D207" s="616">
        <v>5.9370000000000003</v>
      </c>
      <c r="E207" s="625" t="s">
        <v>336</v>
      </c>
      <c r="F207" s="615">
        <v>0</v>
      </c>
      <c r="G207" s="616">
        <v>0</v>
      </c>
      <c r="H207" s="618">
        <v>0</v>
      </c>
      <c r="I207" s="615">
        <v>5.3432000000000004</v>
      </c>
      <c r="J207" s="616">
        <v>5.3432000000000004</v>
      </c>
      <c r="K207" s="626" t="s">
        <v>336</v>
      </c>
    </row>
    <row r="208" spans="1:11" ht="14.4" customHeight="1" thickBot="1" x14ac:dyDescent="0.35">
      <c r="A208" s="634" t="s">
        <v>536</v>
      </c>
      <c r="B208" s="615">
        <v>81</v>
      </c>
      <c r="C208" s="615">
        <v>100.985</v>
      </c>
      <c r="D208" s="616">
        <v>19.984999999999999</v>
      </c>
      <c r="E208" s="617">
        <v>1.246728395061</v>
      </c>
      <c r="F208" s="615">
        <v>91.000000000022993</v>
      </c>
      <c r="G208" s="616">
        <v>37.916666666676001</v>
      </c>
      <c r="H208" s="618">
        <v>45.664000000000001</v>
      </c>
      <c r="I208" s="615">
        <v>45.664000000000001</v>
      </c>
      <c r="J208" s="616">
        <v>7.7473333333229997</v>
      </c>
      <c r="K208" s="619">
        <v>0.50180219780199997</v>
      </c>
    </row>
    <row r="209" spans="1:11" ht="14.4" customHeight="1" thickBot="1" x14ac:dyDescent="0.35">
      <c r="A209" s="640" t="s">
        <v>537</v>
      </c>
      <c r="B209" s="620">
        <v>81</v>
      </c>
      <c r="C209" s="620">
        <v>100.985</v>
      </c>
      <c r="D209" s="621">
        <v>19.984999999999999</v>
      </c>
      <c r="E209" s="627">
        <v>1.246728395061</v>
      </c>
      <c r="F209" s="620">
        <v>91.000000000022993</v>
      </c>
      <c r="G209" s="621">
        <v>37.916666666676001</v>
      </c>
      <c r="H209" s="623">
        <v>45.664000000000001</v>
      </c>
      <c r="I209" s="620">
        <v>45.664000000000001</v>
      </c>
      <c r="J209" s="621">
        <v>7.7473333333229997</v>
      </c>
      <c r="K209" s="628">
        <v>0.50180219780199997</v>
      </c>
    </row>
    <row r="210" spans="1:11" ht="14.4" customHeight="1" thickBot="1" x14ac:dyDescent="0.35">
      <c r="A210" s="636" t="s">
        <v>538</v>
      </c>
      <c r="B210" s="620">
        <v>81</v>
      </c>
      <c r="C210" s="620">
        <v>100.985</v>
      </c>
      <c r="D210" s="621">
        <v>19.984999999999999</v>
      </c>
      <c r="E210" s="627">
        <v>1.246728395061</v>
      </c>
      <c r="F210" s="620">
        <v>91.000000000022993</v>
      </c>
      <c r="G210" s="621">
        <v>37.916666666676001</v>
      </c>
      <c r="H210" s="623">
        <v>45.664000000000001</v>
      </c>
      <c r="I210" s="620">
        <v>45.664000000000001</v>
      </c>
      <c r="J210" s="621">
        <v>7.7473333333229997</v>
      </c>
      <c r="K210" s="628">
        <v>0.50180219780199997</v>
      </c>
    </row>
    <row r="211" spans="1:11" ht="14.4" customHeight="1" thickBot="1" x14ac:dyDescent="0.35">
      <c r="A211" s="637" t="s">
        <v>539</v>
      </c>
      <c r="B211" s="615">
        <v>81</v>
      </c>
      <c r="C211" s="615">
        <v>100.985</v>
      </c>
      <c r="D211" s="616">
        <v>19.984999999999999</v>
      </c>
      <c r="E211" s="617">
        <v>1.246728395061</v>
      </c>
      <c r="F211" s="615">
        <v>91.000000000022993</v>
      </c>
      <c r="G211" s="616">
        <v>37.916666666676001</v>
      </c>
      <c r="H211" s="618">
        <v>45.664000000000001</v>
      </c>
      <c r="I211" s="615">
        <v>45.664000000000001</v>
      </c>
      <c r="J211" s="616">
        <v>7.7473333333229997</v>
      </c>
      <c r="K211" s="619">
        <v>0.50180219780199997</v>
      </c>
    </row>
    <row r="212" spans="1:11" ht="14.4" customHeight="1" thickBot="1" x14ac:dyDescent="0.35">
      <c r="A212" s="633" t="s">
        <v>540</v>
      </c>
      <c r="B212" s="615">
        <v>10284.010632265399</v>
      </c>
      <c r="C212" s="615">
        <v>11428.09621</v>
      </c>
      <c r="D212" s="616">
        <v>1144.0855777346201</v>
      </c>
      <c r="E212" s="617">
        <v>1.111248968777</v>
      </c>
      <c r="F212" s="615">
        <v>0</v>
      </c>
      <c r="G212" s="616">
        <v>0</v>
      </c>
      <c r="H212" s="618">
        <v>862.46054000000004</v>
      </c>
      <c r="I212" s="615">
        <v>4540.5097000000096</v>
      </c>
      <c r="J212" s="616">
        <v>4540.5097000000096</v>
      </c>
      <c r="K212" s="626" t="s">
        <v>336</v>
      </c>
    </row>
    <row r="213" spans="1:11" ht="14.4" customHeight="1" thickBot="1" x14ac:dyDescent="0.35">
      <c r="A213" s="638" t="s">
        <v>541</v>
      </c>
      <c r="B213" s="620">
        <v>10284.010632265399</v>
      </c>
      <c r="C213" s="620">
        <v>11428.09621</v>
      </c>
      <c r="D213" s="621">
        <v>1144.0855777346201</v>
      </c>
      <c r="E213" s="627">
        <v>1.111248968777</v>
      </c>
      <c r="F213" s="620">
        <v>0</v>
      </c>
      <c r="G213" s="621">
        <v>0</v>
      </c>
      <c r="H213" s="623">
        <v>862.46054000000004</v>
      </c>
      <c r="I213" s="620">
        <v>4540.5097000000096</v>
      </c>
      <c r="J213" s="621">
        <v>4540.5097000000096</v>
      </c>
      <c r="K213" s="624" t="s">
        <v>336</v>
      </c>
    </row>
    <row r="214" spans="1:11" ht="14.4" customHeight="1" thickBot="1" x14ac:dyDescent="0.35">
      <c r="A214" s="640" t="s">
        <v>54</v>
      </c>
      <c r="B214" s="620">
        <v>10284.010632265399</v>
      </c>
      <c r="C214" s="620">
        <v>11428.09621</v>
      </c>
      <c r="D214" s="621">
        <v>1144.0855777346201</v>
      </c>
      <c r="E214" s="627">
        <v>1.111248968777</v>
      </c>
      <c r="F214" s="620">
        <v>0</v>
      </c>
      <c r="G214" s="621">
        <v>0</v>
      </c>
      <c r="H214" s="623">
        <v>862.46054000000004</v>
      </c>
      <c r="I214" s="620">
        <v>4540.5097000000096</v>
      </c>
      <c r="J214" s="621">
        <v>4540.5097000000096</v>
      </c>
      <c r="K214" s="624" t="s">
        <v>336</v>
      </c>
    </row>
    <row r="215" spans="1:11" ht="14.4" customHeight="1" thickBot="1" x14ac:dyDescent="0.35">
      <c r="A215" s="636" t="s">
        <v>542</v>
      </c>
      <c r="B215" s="620">
        <v>37</v>
      </c>
      <c r="C215" s="620">
        <v>82.760999999999996</v>
      </c>
      <c r="D215" s="621">
        <v>45.761000000000003</v>
      </c>
      <c r="E215" s="627">
        <v>2.2367837837829998</v>
      </c>
      <c r="F215" s="620">
        <v>0</v>
      </c>
      <c r="G215" s="621">
        <v>0</v>
      </c>
      <c r="H215" s="623">
        <v>7.8789999999999996</v>
      </c>
      <c r="I215" s="620">
        <v>39.396250000000002</v>
      </c>
      <c r="J215" s="621">
        <v>39.396250000000002</v>
      </c>
      <c r="K215" s="624" t="s">
        <v>336</v>
      </c>
    </row>
    <row r="216" spans="1:11" ht="14.4" customHeight="1" thickBot="1" x14ac:dyDescent="0.35">
      <c r="A216" s="637" t="s">
        <v>543</v>
      </c>
      <c r="B216" s="615">
        <v>37</v>
      </c>
      <c r="C216" s="615">
        <v>82.760999999999996</v>
      </c>
      <c r="D216" s="616">
        <v>45.761000000000003</v>
      </c>
      <c r="E216" s="617">
        <v>2.2367837837829998</v>
      </c>
      <c r="F216" s="615">
        <v>0</v>
      </c>
      <c r="G216" s="616">
        <v>0</v>
      </c>
      <c r="H216" s="618">
        <v>7.8789999999999996</v>
      </c>
      <c r="I216" s="615">
        <v>39.396250000000002</v>
      </c>
      <c r="J216" s="616">
        <v>39.396250000000002</v>
      </c>
      <c r="K216" s="626" t="s">
        <v>336</v>
      </c>
    </row>
    <row r="217" spans="1:11" ht="14.4" customHeight="1" thickBot="1" x14ac:dyDescent="0.35">
      <c r="A217" s="636" t="s">
        <v>544</v>
      </c>
      <c r="B217" s="620">
        <v>75.010632265381005</v>
      </c>
      <c r="C217" s="620">
        <v>102.07514</v>
      </c>
      <c r="D217" s="621">
        <v>27.064507734618001</v>
      </c>
      <c r="E217" s="627">
        <v>1.360808953574</v>
      </c>
      <c r="F217" s="620">
        <v>0</v>
      </c>
      <c r="G217" s="621">
        <v>0</v>
      </c>
      <c r="H217" s="623">
        <v>12.016679999999999</v>
      </c>
      <c r="I217" s="620">
        <v>43.578760000000003</v>
      </c>
      <c r="J217" s="621">
        <v>43.578760000000003</v>
      </c>
      <c r="K217" s="624" t="s">
        <v>336</v>
      </c>
    </row>
    <row r="218" spans="1:11" ht="14.4" customHeight="1" thickBot="1" x14ac:dyDescent="0.35">
      <c r="A218" s="637" t="s">
        <v>545</v>
      </c>
      <c r="B218" s="615">
        <v>75.010632265381005</v>
      </c>
      <c r="C218" s="615">
        <v>102.07514</v>
      </c>
      <c r="D218" s="616">
        <v>27.064507734618001</v>
      </c>
      <c r="E218" s="617">
        <v>1.360808953574</v>
      </c>
      <c r="F218" s="615">
        <v>0</v>
      </c>
      <c r="G218" s="616">
        <v>0</v>
      </c>
      <c r="H218" s="618">
        <v>12.016679999999999</v>
      </c>
      <c r="I218" s="615">
        <v>43.578760000000003</v>
      </c>
      <c r="J218" s="616">
        <v>43.578760000000003</v>
      </c>
      <c r="K218" s="626" t="s">
        <v>336</v>
      </c>
    </row>
    <row r="219" spans="1:11" ht="14.4" customHeight="1" thickBot="1" x14ac:dyDescent="0.35">
      <c r="A219" s="636" t="s">
        <v>546</v>
      </c>
      <c r="B219" s="620">
        <v>1297</v>
      </c>
      <c r="C219" s="620">
        <v>1207.08743</v>
      </c>
      <c r="D219" s="621">
        <v>-89.912570000000002</v>
      </c>
      <c r="E219" s="627">
        <v>0.93067650732399998</v>
      </c>
      <c r="F219" s="620">
        <v>0</v>
      </c>
      <c r="G219" s="621">
        <v>0</v>
      </c>
      <c r="H219" s="623">
        <v>105.49267999999999</v>
      </c>
      <c r="I219" s="620">
        <v>531.34860000000106</v>
      </c>
      <c r="J219" s="621">
        <v>531.34860000000106</v>
      </c>
      <c r="K219" s="624" t="s">
        <v>336</v>
      </c>
    </row>
    <row r="220" spans="1:11" ht="14.4" customHeight="1" thickBot="1" x14ac:dyDescent="0.35">
      <c r="A220" s="637" t="s">
        <v>547</v>
      </c>
      <c r="B220" s="615">
        <v>1297</v>
      </c>
      <c r="C220" s="615">
        <v>1207.08743</v>
      </c>
      <c r="D220" s="616">
        <v>-89.912570000000002</v>
      </c>
      <c r="E220" s="617">
        <v>0.93067650732399998</v>
      </c>
      <c r="F220" s="615">
        <v>0</v>
      </c>
      <c r="G220" s="616">
        <v>0</v>
      </c>
      <c r="H220" s="618">
        <v>105.49267999999999</v>
      </c>
      <c r="I220" s="615">
        <v>531.34860000000106</v>
      </c>
      <c r="J220" s="616">
        <v>531.34860000000106</v>
      </c>
      <c r="K220" s="626" t="s">
        <v>336</v>
      </c>
    </row>
    <row r="221" spans="1:11" ht="14.4" customHeight="1" thickBot="1" x14ac:dyDescent="0.35">
      <c r="A221" s="636" t="s">
        <v>548</v>
      </c>
      <c r="B221" s="620">
        <v>0</v>
      </c>
      <c r="C221" s="620">
        <v>3.6619999999999999</v>
      </c>
      <c r="D221" s="621">
        <v>3.6619999999999999</v>
      </c>
      <c r="E221" s="622" t="s">
        <v>369</v>
      </c>
      <c r="F221" s="620">
        <v>0</v>
      </c>
      <c r="G221" s="621">
        <v>0</v>
      </c>
      <c r="H221" s="623">
        <v>0.246</v>
      </c>
      <c r="I221" s="620">
        <v>1.18</v>
      </c>
      <c r="J221" s="621">
        <v>1.18</v>
      </c>
      <c r="K221" s="624" t="s">
        <v>336</v>
      </c>
    </row>
    <row r="222" spans="1:11" ht="14.4" customHeight="1" thickBot="1" x14ac:dyDescent="0.35">
      <c r="A222" s="637" t="s">
        <v>549</v>
      </c>
      <c r="B222" s="615">
        <v>0</v>
      </c>
      <c r="C222" s="615">
        <v>3.6619999999999999</v>
      </c>
      <c r="D222" s="616">
        <v>3.6619999999999999</v>
      </c>
      <c r="E222" s="625" t="s">
        <v>369</v>
      </c>
      <c r="F222" s="615">
        <v>0</v>
      </c>
      <c r="G222" s="616">
        <v>0</v>
      </c>
      <c r="H222" s="618">
        <v>0.246</v>
      </c>
      <c r="I222" s="615">
        <v>1.18</v>
      </c>
      <c r="J222" s="616">
        <v>1.18</v>
      </c>
      <c r="K222" s="626" t="s">
        <v>336</v>
      </c>
    </row>
    <row r="223" spans="1:11" ht="14.4" customHeight="1" thickBot="1" x14ac:dyDescent="0.35">
      <c r="A223" s="636" t="s">
        <v>550</v>
      </c>
      <c r="B223" s="620">
        <v>1384</v>
      </c>
      <c r="C223" s="620">
        <v>1218.78069</v>
      </c>
      <c r="D223" s="621">
        <v>-165.21931000000001</v>
      </c>
      <c r="E223" s="627">
        <v>0.88062188583800005</v>
      </c>
      <c r="F223" s="620">
        <v>0</v>
      </c>
      <c r="G223" s="621">
        <v>0</v>
      </c>
      <c r="H223" s="623">
        <v>49.833489999999998</v>
      </c>
      <c r="I223" s="620">
        <v>294.199780000001</v>
      </c>
      <c r="J223" s="621">
        <v>294.199780000001</v>
      </c>
      <c r="K223" s="624" t="s">
        <v>336</v>
      </c>
    </row>
    <row r="224" spans="1:11" ht="14.4" customHeight="1" thickBot="1" x14ac:dyDescent="0.35">
      <c r="A224" s="637" t="s">
        <v>551</v>
      </c>
      <c r="B224" s="615">
        <v>1366</v>
      </c>
      <c r="C224" s="615">
        <v>1197.3421800000001</v>
      </c>
      <c r="D224" s="616">
        <v>-168.65781999999999</v>
      </c>
      <c r="E224" s="617">
        <v>0.87653161054100004</v>
      </c>
      <c r="F224" s="615">
        <v>0</v>
      </c>
      <c r="G224" s="616">
        <v>0</v>
      </c>
      <c r="H224" s="618">
        <v>49.833489999999998</v>
      </c>
      <c r="I224" s="615">
        <v>294.199780000001</v>
      </c>
      <c r="J224" s="616">
        <v>294.199780000001</v>
      </c>
      <c r="K224" s="626" t="s">
        <v>336</v>
      </c>
    </row>
    <row r="225" spans="1:11" ht="14.4" customHeight="1" thickBot="1" x14ac:dyDescent="0.35">
      <c r="A225" s="637" t="s">
        <v>552</v>
      </c>
      <c r="B225" s="615">
        <v>18</v>
      </c>
      <c r="C225" s="615">
        <v>21.438510000000001</v>
      </c>
      <c r="D225" s="616">
        <v>3.43851</v>
      </c>
      <c r="E225" s="617">
        <v>1.1910283333330001</v>
      </c>
      <c r="F225" s="615">
        <v>0</v>
      </c>
      <c r="G225" s="616">
        <v>0</v>
      </c>
      <c r="H225" s="618">
        <v>0</v>
      </c>
      <c r="I225" s="615">
        <v>0</v>
      </c>
      <c r="J225" s="616">
        <v>0</v>
      </c>
      <c r="K225" s="626" t="s">
        <v>336</v>
      </c>
    </row>
    <row r="226" spans="1:11" ht="14.4" customHeight="1" thickBot="1" x14ac:dyDescent="0.35">
      <c r="A226" s="636" t="s">
        <v>553</v>
      </c>
      <c r="B226" s="620">
        <v>0</v>
      </c>
      <c r="C226" s="620">
        <v>1123.68397</v>
      </c>
      <c r="D226" s="621">
        <v>1123.68397</v>
      </c>
      <c r="E226" s="622" t="s">
        <v>369</v>
      </c>
      <c r="F226" s="620">
        <v>0</v>
      </c>
      <c r="G226" s="621">
        <v>0</v>
      </c>
      <c r="H226" s="623">
        <v>106.37741</v>
      </c>
      <c r="I226" s="620">
        <v>623.68070000000205</v>
      </c>
      <c r="J226" s="621">
        <v>623.68070000000205</v>
      </c>
      <c r="K226" s="624" t="s">
        <v>336</v>
      </c>
    </row>
    <row r="227" spans="1:11" ht="14.4" customHeight="1" thickBot="1" x14ac:dyDescent="0.35">
      <c r="A227" s="637" t="s">
        <v>554</v>
      </c>
      <c r="B227" s="615">
        <v>0</v>
      </c>
      <c r="C227" s="615">
        <v>1123.68397</v>
      </c>
      <c r="D227" s="616">
        <v>1123.68397</v>
      </c>
      <c r="E227" s="625" t="s">
        <v>369</v>
      </c>
      <c r="F227" s="615">
        <v>0</v>
      </c>
      <c r="G227" s="616">
        <v>0</v>
      </c>
      <c r="H227" s="618">
        <v>106.37741</v>
      </c>
      <c r="I227" s="615">
        <v>623.68070000000205</v>
      </c>
      <c r="J227" s="616">
        <v>623.68070000000205</v>
      </c>
      <c r="K227" s="626" t="s">
        <v>336</v>
      </c>
    </row>
    <row r="228" spans="1:11" ht="14.4" customHeight="1" thickBot="1" x14ac:dyDescent="0.35">
      <c r="A228" s="636" t="s">
        <v>555</v>
      </c>
      <c r="B228" s="620">
        <v>7491</v>
      </c>
      <c r="C228" s="620">
        <v>7690.0459799999999</v>
      </c>
      <c r="D228" s="621">
        <v>199.045979999998</v>
      </c>
      <c r="E228" s="627">
        <v>1.0265713496190001</v>
      </c>
      <c r="F228" s="620">
        <v>0</v>
      </c>
      <c r="G228" s="621">
        <v>0</v>
      </c>
      <c r="H228" s="623">
        <v>580.61527999999998</v>
      </c>
      <c r="I228" s="620">
        <v>3007.1256100000101</v>
      </c>
      <c r="J228" s="621">
        <v>3007.1256100000101</v>
      </c>
      <c r="K228" s="624" t="s">
        <v>336</v>
      </c>
    </row>
    <row r="229" spans="1:11" ht="14.4" customHeight="1" thickBot="1" x14ac:dyDescent="0.35">
      <c r="A229" s="637" t="s">
        <v>556</v>
      </c>
      <c r="B229" s="615">
        <v>7491</v>
      </c>
      <c r="C229" s="615">
        <v>7690.0459799999999</v>
      </c>
      <c r="D229" s="616">
        <v>199.045979999998</v>
      </c>
      <c r="E229" s="617">
        <v>1.0265713496190001</v>
      </c>
      <c r="F229" s="615">
        <v>0</v>
      </c>
      <c r="G229" s="616">
        <v>0</v>
      </c>
      <c r="H229" s="618">
        <v>580.61527999999998</v>
      </c>
      <c r="I229" s="615">
        <v>3007.1256100000101</v>
      </c>
      <c r="J229" s="616">
        <v>3007.1256100000101</v>
      </c>
      <c r="K229" s="626" t="s">
        <v>336</v>
      </c>
    </row>
    <row r="230" spans="1:11" ht="14.4" customHeight="1" thickBot="1" x14ac:dyDescent="0.35">
      <c r="A230" s="641" t="s">
        <v>557</v>
      </c>
      <c r="B230" s="620">
        <v>0</v>
      </c>
      <c r="C230" s="620">
        <v>43.572389999999999</v>
      </c>
      <c r="D230" s="621">
        <v>43.572389999999999</v>
      </c>
      <c r="E230" s="622" t="s">
        <v>369</v>
      </c>
      <c r="F230" s="620">
        <v>0</v>
      </c>
      <c r="G230" s="621">
        <v>0</v>
      </c>
      <c r="H230" s="623">
        <v>5.5478300000000003</v>
      </c>
      <c r="I230" s="620">
        <v>33.478760000000001</v>
      </c>
      <c r="J230" s="621">
        <v>33.478760000000001</v>
      </c>
      <c r="K230" s="624" t="s">
        <v>336</v>
      </c>
    </row>
    <row r="231" spans="1:11" ht="14.4" customHeight="1" thickBot="1" x14ac:dyDescent="0.35">
      <c r="A231" s="638" t="s">
        <v>558</v>
      </c>
      <c r="B231" s="620">
        <v>0</v>
      </c>
      <c r="C231" s="620">
        <v>43.572389999999999</v>
      </c>
      <c r="D231" s="621">
        <v>43.572389999999999</v>
      </c>
      <c r="E231" s="622" t="s">
        <v>369</v>
      </c>
      <c r="F231" s="620">
        <v>0</v>
      </c>
      <c r="G231" s="621">
        <v>0</v>
      </c>
      <c r="H231" s="623">
        <v>5.5478300000000003</v>
      </c>
      <c r="I231" s="620">
        <v>33.478760000000001</v>
      </c>
      <c r="J231" s="621">
        <v>33.478760000000001</v>
      </c>
      <c r="K231" s="624" t="s">
        <v>336</v>
      </c>
    </row>
    <row r="232" spans="1:11" ht="14.4" customHeight="1" thickBot="1" x14ac:dyDescent="0.35">
      <c r="A232" s="640" t="s">
        <v>559</v>
      </c>
      <c r="B232" s="620">
        <v>0</v>
      </c>
      <c r="C232" s="620">
        <v>43.572389999999999</v>
      </c>
      <c r="D232" s="621">
        <v>43.572389999999999</v>
      </c>
      <c r="E232" s="622" t="s">
        <v>369</v>
      </c>
      <c r="F232" s="620">
        <v>0</v>
      </c>
      <c r="G232" s="621">
        <v>0</v>
      </c>
      <c r="H232" s="623">
        <v>5.5478300000000003</v>
      </c>
      <c r="I232" s="620">
        <v>33.478760000000001</v>
      </c>
      <c r="J232" s="621">
        <v>33.478760000000001</v>
      </c>
      <c r="K232" s="624" t="s">
        <v>336</v>
      </c>
    </row>
    <row r="233" spans="1:11" ht="14.4" customHeight="1" thickBot="1" x14ac:dyDescent="0.35">
      <c r="A233" s="636" t="s">
        <v>560</v>
      </c>
      <c r="B233" s="620">
        <v>0</v>
      </c>
      <c r="C233" s="620">
        <v>43.572389999999999</v>
      </c>
      <c r="D233" s="621">
        <v>43.572389999999999</v>
      </c>
      <c r="E233" s="622" t="s">
        <v>369</v>
      </c>
      <c r="F233" s="620">
        <v>0</v>
      </c>
      <c r="G233" s="621">
        <v>0</v>
      </c>
      <c r="H233" s="623">
        <v>5.5478300000000003</v>
      </c>
      <c r="I233" s="620">
        <v>33.478760000000001</v>
      </c>
      <c r="J233" s="621">
        <v>33.478760000000001</v>
      </c>
      <c r="K233" s="624" t="s">
        <v>336</v>
      </c>
    </row>
    <row r="234" spans="1:11" ht="14.4" customHeight="1" thickBot="1" x14ac:dyDescent="0.35">
      <c r="A234" s="637" t="s">
        <v>561</v>
      </c>
      <c r="B234" s="615">
        <v>0</v>
      </c>
      <c r="C234" s="615">
        <v>13.04299</v>
      </c>
      <c r="D234" s="616">
        <v>13.04299</v>
      </c>
      <c r="E234" s="625" t="s">
        <v>369</v>
      </c>
      <c r="F234" s="615">
        <v>0</v>
      </c>
      <c r="G234" s="616">
        <v>0</v>
      </c>
      <c r="H234" s="618">
        <v>5.5478300000000003</v>
      </c>
      <c r="I234" s="615">
        <v>33.478760000000001</v>
      </c>
      <c r="J234" s="616">
        <v>33.478760000000001</v>
      </c>
      <c r="K234" s="626" t="s">
        <v>336</v>
      </c>
    </row>
    <row r="235" spans="1:11" ht="14.4" customHeight="1" thickBot="1" x14ac:dyDescent="0.35">
      <c r="A235" s="637" t="s">
        <v>562</v>
      </c>
      <c r="B235" s="615">
        <v>0</v>
      </c>
      <c r="C235" s="615">
        <v>30.529399999999999</v>
      </c>
      <c r="D235" s="616">
        <v>30.529399999999999</v>
      </c>
      <c r="E235" s="625" t="s">
        <v>369</v>
      </c>
      <c r="F235" s="615">
        <v>0</v>
      </c>
      <c r="G235" s="616">
        <v>0</v>
      </c>
      <c r="H235" s="618">
        <v>0</v>
      </c>
      <c r="I235" s="615">
        <v>0</v>
      </c>
      <c r="J235" s="616">
        <v>0</v>
      </c>
      <c r="K235" s="626" t="s">
        <v>336</v>
      </c>
    </row>
    <row r="236" spans="1:11" ht="14.4" customHeight="1" thickBot="1" x14ac:dyDescent="0.35">
      <c r="A236" s="642"/>
      <c r="B236" s="615">
        <v>10165.6147260698</v>
      </c>
      <c r="C236" s="615">
        <v>1228.25411999994</v>
      </c>
      <c r="D236" s="616">
        <v>-8937.3606060699094</v>
      </c>
      <c r="E236" s="617">
        <v>0.120824382302</v>
      </c>
      <c r="F236" s="615">
        <v>14876.043584327401</v>
      </c>
      <c r="G236" s="616">
        <v>6198.3514934697696</v>
      </c>
      <c r="H236" s="618">
        <v>-646.79234000000201</v>
      </c>
      <c r="I236" s="615">
        <v>-5925.3086100000401</v>
      </c>
      <c r="J236" s="616">
        <v>-12123.6601034698</v>
      </c>
      <c r="K236" s="619">
        <v>-0.39831213026500001</v>
      </c>
    </row>
    <row r="237" spans="1:11" ht="14.4" customHeight="1" thickBot="1" x14ac:dyDescent="0.35">
      <c r="A237" s="643" t="s">
        <v>66</v>
      </c>
      <c r="B237" s="629">
        <v>10165.6147260698</v>
      </c>
      <c r="C237" s="629">
        <v>1228.25411999994</v>
      </c>
      <c r="D237" s="630">
        <v>-8937.3606060699094</v>
      </c>
      <c r="E237" s="631" t="s">
        <v>369</v>
      </c>
      <c r="F237" s="629">
        <v>14876.043584327401</v>
      </c>
      <c r="G237" s="630">
        <v>6198.3514934697796</v>
      </c>
      <c r="H237" s="629">
        <v>-646.79234000000201</v>
      </c>
      <c r="I237" s="629">
        <v>-5925.3086100000401</v>
      </c>
      <c r="J237" s="630">
        <v>-12123.6601034698</v>
      </c>
      <c r="K237" s="632">
        <v>-0.39831213026500001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563</v>
      </c>
      <c r="B5" s="645" t="s">
        <v>564</v>
      </c>
      <c r="C5" s="646" t="s">
        <v>565</v>
      </c>
      <c r="D5" s="646" t="s">
        <v>565</v>
      </c>
      <c r="E5" s="646"/>
      <c r="F5" s="646" t="s">
        <v>565</v>
      </c>
      <c r="G5" s="646" t="s">
        <v>565</v>
      </c>
      <c r="H5" s="646" t="s">
        <v>565</v>
      </c>
      <c r="I5" s="647" t="s">
        <v>565</v>
      </c>
      <c r="J5" s="648" t="s">
        <v>74</v>
      </c>
    </row>
    <row r="6" spans="1:10" ht="14.4" customHeight="1" x14ac:dyDescent="0.3">
      <c r="A6" s="644" t="s">
        <v>563</v>
      </c>
      <c r="B6" s="645" t="s">
        <v>346</v>
      </c>
      <c r="C6" s="646">
        <v>2214.8730899999991</v>
      </c>
      <c r="D6" s="646">
        <v>2526.7167200000022</v>
      </c>
      <c r="E6" s="646"/>
      <c r="F6" s="646">
        <v>2548.5327000000007</v>
      </c>
      <c r="G6" s="646">
        <v>2360.8142218644525</v>
      </c>
      <c r="H6" s="646">
        <v>187.71847813554814</v>
      </c>
      <c r="I6" s="647">
        <v>1.0795142948551444</v>
      </c>
      <c r="J6" s="648" t="s">
        <v>1</v>
      </c>
    </row>
    <row r="7" spans="1:10" ht="14.4" customHeight="1" x14ac:dyDescent="0.3">
      <c r="A7" s="644" t="s">
        <v>563</v>
      </c>
      <c r="B7" s="645" t="s">
        <v>347</v>
      </c>
      <c r="C7" s="646">
        <v>256.97663999999901</v>
      </c>
      <c r="D7" s="646">
        <v>240.70825000000002</v>
      </c>
      <c r="E7" s="646"/>
      <c r="F7" s="646">
        <v>270.15094999999997</v>
      </c>
      <c r="G7" s="646">
        <v>232.34987358901998</v>
      </c>
      <c r="H7" s="646">
        <v>37.801076410979988</v>
      </c>
      <c r="I7" s="647">
        <v>1.1626903248410734</v>
      </c>
      <c r="J7" s="648" t="s">
        <v>1</v>
      </c>
    </row>
    <row r="8" spans="1:10" ht="14.4" customHeight="1" x14ac:dyDescent="0.3">
      <c r="A8" s="644" t="s">
        <v>563</v>
      </c>
      <c r="B8" s="645" t="s">
        <v>566</v>
      </c>
      <c r="C8" s="646">
        <v>0</v>
      </c>
      <c r="D8" s="646" t="s">
        <v>565</v>
      </c>
      <c r="E8" s="646"/>
      <c r="F8" s="646" t="s">
        <v>565</v>
      </c>
      <c r="G8" s="646" t="s">
        <v>565</v>
      </c>
      <c r="H8" s="646" t="s">
        <v>565</v>
      </c>
      <c r="I8" s="647" t="s">
        <v>565</v>
      </c>
      <c r="J8" s="648" t="s">
        <v>1</v>
      </c>
    </row>
    <row r="9" spans="1:10" ht="14.4" customHeight="1" x14ac:dyDescent="0.3">
      <c r="A9" s="644" t="s">
        <v>563</v>
      </c>
      <c r="B9" s="645" t="s">
        <v>348</v>
      </c>
      <c r="C9" s="646">
        <v>196.12772999999899</v>
      </c>
      <c r="D9" s="646">
        <v>354.78224</v>
      </c>
      <c r="E9" s="646"/>
      <c r="F9" s="646">
        <v>300.90514999999999</v>
      </c>
      <c r="G9" s="646">
        <v>263.44080127455419</v>
      </c>
      <c r="H9" s="646">
        <v>37.464348725445802</v>
      </c>
      <c r="I9" s="647">
        <v>1.142211641265094</v>
      </c>
      <c r="J9" s="648" t="s">
        <v>1</v>
      </c>
    </row>
    <row r="10" spans="1:10" ht="14.4" customHeight="1" x14ac:dyDescent="0.3">
      <c r="A10" s="644" t="s">
        <v>563</v>
      </c>
      <c r="B10" s="645" t="s">
        <v>349</v>
      </c>
      <c r="C10" s="646" t="s">
        <v>565</v>
      </c>
      <c r="D10" s="646" t="s">
        <v>565</v>
      </c>
      <c r="E10" s="646"/>
      <c r="F10" s="646">
        <v>21.645879999999998</v>
      </c>
      <c r="G10" s="646">
        <v>9.1666663779387498</v>
      </c>
      <c r="H10" s="646">
        <v>12.479213622061248</v>
      </c>
      <c r="I10" s="647">
        <v>2.3613688016501557</v>
      </c>
      <c r="J10" s="648" t="s">
        <v>1</v>
      </c>
    </row>
    <row r="11" spans="1:10" ht="14.4" customHeight="1" x14ac:dyDescent="0.3">
      <c r="A11" s="644" t="s">
        <v>563</v>
      </c>
      <c r="B11" s="645" t="s">
        <v>350</v>
      </c>
      <c r="C11" s="646">
        <v>264.68041999999997</v>
      </c>
      <c r="D11" s="646">
        <v>233.49628999999999</v>
      </c>
      <c r="E11" s="646"/>
      <c r="F11" s="646">
        <v>243.24211000000003</v>
      </c>
      <c r="G11" s="646">
        <v>228.76142867047082</v>
      </c>
      <c r="H11" s="646">
        <v>14.480681329529205</v>
      </c>
      <c r="I11" s="647">
        <v>1.0633003623630473</v>
      </c>
      <c r="J11" s="648" t="s">
        <v>1</v>
      </c>
    </row>
    <row r="12" spans="1:10" ht="14.4" customHeight="1" x14ac:dyDescent="0.3">
      <c r="A12" s="644" t="s">
        <v>563</v>
      </c>
      <c r="B12" s="645" t="s">
        <v>351</v>
      </c>
      <c r="C12" s="646">
        <v>93.802050000000008</v>
      </c>
      <c r="D12" s="646">
        <v>12.24926</v>
      </c>
      <c r="E12" s="646"/>
      <c r="F12" s="646">
        <v>4.5864399999999996</v>
      </c>
      <c r="G12" s="646">
        <v>12.753644886080419</v>
      </c>
      <c r="H12" s="646">
        <v>-8.1672048860804196</v>
      </c>
      <c r="I12" s="647">
        <v>0.35961797909284199</v>
      </c>
      <c r="J12" s="648" t="s">
        <v>1</v>
      </c>
    </row>
    <row r="13" spans="1:10" ht="14.4" customHeight="1" x14ac:dyDescent="0.3">
      <c r="A13" s="644" t="s">
        <v>563</v>
      </c>
      <c r="B13" s="645" t="s">
        <v>352</v>
      </c>
      <c r="C13" s="646">
        <v>120.90713000000001</v>
      </c>
      <c r="D13" s="646">
        <v>117.25631000000001</v>
      </c>
      <c r="E13" s="646"/>
      <c r="F13" s="646">
        <v>130.38427000000001</v>
      </c>
      <c r="G13" s="646">
        <v>115.439232046065</v>
      </c>
      <c r="H13" s="646">
        <v>14.945037953935014</v>
      </c>
      <c r="I13" s="647">
        <v>1.1294623819740184</v>
      </c>
      <c r="J13" s="648" t="s">
        <v>1</v>
      </c>
    </row>
    <row r="14" spans="1:10" ht="14.4" customHeight="1" x14ac:dyDescent="0.3">
      <c r="A14" s="644" t="s">
        <v>563</v>
      </c>
      <c r="B14" s="645" t="s">
        <v>567</v>
      </c>
      <c r="C14" s="646">
        <v>3147.3670599999973</v>
      </c>
      <c r="D14" s="646">
        <v>3485.2090700000026</v>
      </c>
      <c r="E14" s="646"/>
      <c r="F14" s="646">
        <v>3519.4475000000011</v>
      </c>
      <c r="G14" s="646">
        <v>3222.7258687085819</v>
      </c>
      <c r="H14" s="646">
        <v>296.72163129141927</v>
      </c>
      <c r="I14" s="647">
        <v>1.0920716323322661</v>
      </c>
      <c r="J14" s="648" t="s">
        <v>568</v>
      </c>
    </row>
    <row r="16" spans="1:10" ht="14.4" customHeight="1" x14ac:dyDescent="0.3">
      <c r="A16" s="644" t="s">
        <v>563</v>
      </c>
      <c r="B16" s="645" t="s">
        <v>564</v>
      </c>
      <c r="C16" s="646" t="s">
        <v>565</v>
      </c>
      <c r="D16" s="646" t="s">
        <v>565</v>
      </c>
      <c r="E16" s="646"/>
      <c r="F16" s="646" t="s">
        <v>565</v>
      </c>
      <c r="G16" s="646" t="s">
        <v>565</v>
      </c>
      <c r="H16" s="646" t="s">
        <v>565</v>
      </c>
      <c r="I16" s="647" t="s">
        <v>565</v>
      </c>
      <c r="J16" s="648" t="s">
        <v>74</v>
      </c>
    </row>
    <row r="17" spans="1:10" ht="14.4" customHeight="1" x14ac:dyDescent="0.3">
      <c r="A17" s="644" t="s">
        <v>569</v>
      </c>
      <c r="B17" s="645" t="s">
        <v>570</v>
      </c>
      <c r="C17" s="646" t="s">
        <v>565</v>
      </c>
      <c r="D17" s="646" t="s">
        <v>565</v>
      </c>
      <c r="E17" s="646"/>
      <c r="F17" s="646" t="s">
        <v>565</v>
      </c>
      <c r="G17" s="646" t="s">
        <v>565</v>
      </c>
      <c r="H17" s="646" t="s">
        <v>565</v>
      </c>
      <c r="I17" s="647" t="s">
        <v>565</v>
      </c>
      <c r="J17" s="648" t="s">
        <v>0</v>
      </c>
    </row>
    <row r="18" spans="1:10" ht="14.4" customHeight="1" x14ac:dyDescent="0.3">
      <c r="A18" s="644" t="s">
        <v>569</v>
      </c>
      <c r="B18" s="645" t="s">
        <v>346</v>
      </c>
      <c r="C18" s="646">
        <v>431.532139999999</v>
      </c>
      <c r="D18" s="646">
        <v>438.86652000000004</v>
      </c>
      <c r="E18" s="646"/>
      <c r="F18" s="646">
        <v>421.19365999999997</v>
      </c>
      <c r="G18" s="646">
        <v>415.83332023559126</v>
      </c>
      <c r="H18" s="646">
        <v>5.3603397644087067</v>
      </c>
      <c r="I18" s="647">
        <v>1.0128905970338591</v>
      </c>
      <c r="J18" s="648" t="s">
        <v>1</v>
      </c>
    </row>
    <row r="19" spans="1:10" ht="14.4" customHeight="1" x14ac:dyDescent="0.3">
      <c r="A19" s="644" t="s">
        <v>569</v>
      </c>
      <c r="B19" s="645" t="s">
        <v>347</v>
      </c>
      <c r="C19" s="646">
        <v>25.173689999999002</v>
      </c>
      <c r="D19" s="646">
        <v>22.792829999999995</v>
      </c>
      <c r="E19" s="646"/>
      <c r="F19" s="646">
        <v>25.30097</v>
      </c>
      <c r="G19" s="646">
        <v>28.518355325182917</v>
      </c>
      <c r="H19" s="646">
        <v>-3.2173853251829172</v>
      </c>
      <c r="I19" s="647">
        <v>0.88718194690765251</v>
      </c>
      <c r="J19" s="648" t="s">
        <v>1</v>
      </c>
    </row>
    <row r="20" spans="1:10" ht="14.4" customHeight="1" x14ac:dyDescent="0.3">
      <c r="A20" s="644" t="s">
        <v>569</v>
      </c>
      <c r="B20" s="645" t="s">
        <v>349</v>
      </c>
      <c r="C20" s="646" t="s">
        <v>565</v>
      </c>
      <c r="D20" s="646" t="s">
        <v>565</v>
      </c>
      <c r="E20" s="646"/>
      <c r="F20" s="646">
        <v>21.645879999999998</v>
      </c>
      <c r="G20" s="646">
        <v>9.1666663779387498</v>
      </c>
      <c r="H20" s="646">
        <v>12.479213622061248</v>
      </c>
      <c r="I20" s="647">
        <v>2.3613688016501557</v>
      </c>
      <c r="J20" s="648" t="s">
        <v>1</v>
      </c>
    </row>
    <row r="21" spans="1:10" ht="14.4" customHeight="1" x14ac:dyDescent="0.3">
      <c r="A21" s="644" t="s">
        <v>569</v>
      </c>
      <c r="B21" s="645" t="s">
        <v>350</v>
      </c>
      <c r="C21" s="646">
        <v>107.55194</v>
      </c>
      <c r="D21" s="646">
        <v>83.867629999999991</v>
      </c>
      <c r="E21" s="646"/>
      <c r="F21" s="646">
        <v>122.36934000000001</v>
      </c>
      <c r="G21" s="646">
        <v>137.95404798712875</v>
      </c>
      <c r="H21" s="646">
        <v>-15.584707987128738</v>
      </c>
      <c r="I21" s="647">
        <v>0.88702971594872804</v>
      </c>
      <c r="J21" s="648" t="s">
        <v>1</v>
      </c>
    </row>
    <row r="22" spans="1:10" ht="14.4" customHeight="1" x14ac:dyDescent="0.3">
      <c r="A22" s="644" t="s">
        <v>569</v>
      </c>
      <c r="B22" s="645" t="s">
        <v>351</v>
      </c>
      <c r="C22" s="646">
        <v>2.5597300000000001</v>
      </c>
      <c r="D22" s="646">
        <v>2.3288500000000001</v>
      </c>
      <c r="E22" s="646"/>
      <c r="F22" s="646">
        <v>0.38756000000000002</v>
      </c>
      <c r="G22" s="646">
        <v>2.4654562222070835</v>
      </c>
      <c r="H22" s="646">
        <v>-2.0778962222070834</v>
      </c>
      <c r="I22" s="647">
        <v>0.15719605828289873</v>
      </c>
      <c r="J22" s="648" t="s">
        <v>1</v>
      </c>
    </row>
    <row r="23" spans="1:10" ht="14.4" customHeight="1" x14ac:dyDescent="0.3">
      <c r="A23" s="644" t="s">
        <v>569</v>
      </c>
      <c r="B23" s="645" t="s">
        <v>352</v>
      </c>
      <c r="C23" s="646">
        <v>2.2218</v>
      </c>
      <c r="D23" s="646">
        <v>4.8139000000000003</v>
      </c>
      <c r="E23" s="646"/>
      <c r="F23" s="646">
        <v>4.1399999999999997</v>
      </c>
      <c r="G23" s="646">
        <v>4.9535624207662501</v>
      </c>
      <c r="H23" s="646">
        <v>-0.8135624207662504</v>
      </c>
      <c r="I23" s="647">
        <v>0.83576215425172673</v>
      </c>
      <c r="J23" s="648" t="s">
        <v>1</v>
      </c>
    </row>
    <row r="24" spans="1:10" ht="14.4" customHeight="1" x14ac:dyDescent="0.3">
      <c r="A24" s="644" t="s">
        <v>569</v>
      </c>
      <c r="B24" s="645" t="s">
        <v>571</v>
      </c>
      <c r="C24" s="646">
        <v>569.03929999999798</v>
      </c>
      <c r="D24" s="646">
        <v>552.66972999999996</v>
      </c>
      <c r="E24" s="646"/>
      <c r="F24" s="646">
        <v>595.03740999999991</v>
      </c>
      <c r="G24" s="646">
        <v>598.891408568815</v>
      </c>
      <c r="H24" s="646">
        <v>-3.8539985688150864</v>
      </c>
      <c r="I24" s="647">
        <v>0.99356477900054518</v>
      </c>
      <c r="J24" s="648" t="s">
        <v>572</v>
      </c>
    </row>
    <row r="25" spans="1:10" ht="14.4" customHeight="1" x14ac:dyDescent="0.3">
      <c r="A25" s="644" t="s">
        <v>565</v>
      </c>
      <c r="B25" s="645" t="s">
        <v>565</v>
      </c>
      <c r="C25" s="646" t="s">
        <v>565</v>
      </c>
      <c r="D25" s="646" t="s">
        <v>565</v>
      </c>
      <c r="E25" s="646"/>
      <c r="F25" s="646" t="s">
        <v>565</v>
      </c>
      <c r="G25" s="646" t="s">
        <v>565</v>
      </c>
      <c r="H25" s="646" t="s">
        <v>565</v>
      </c>
      <c r="I25" s="647" t="s">
        <v>565</v>
      </c>
      <c r="J25" s="648" t="s">
        <v>573</v>
      </c>
    </row>
    <row r="26" spans="1:10" ht="14.4" customHeight="1" x14ac:dyDescent="0.3">
      <c r="A26" s="644" t="s">
        <v>574</v>
      </c>
      <c r="B26" s="645" t="s">
        <v>575</v>
      </c>
      <c r="C26" s="646" t="s">
        <v>565</v>
      </c>
      <c r="D26" s="646" t="s">
        <v>565</v>
      </c>
      <c r="E26" s="646"/>
      <c r="F26" s="646" t="s">
        <v>565</v>
      </c>
      <c r="G26" s="646" t="s">
        <v>565</v>
      </c>
      <c r="H26" s="646" t="s">
        <v>565</v>
      </c>
      <c r="I26" s="647" t="s">
        <v>565</v>
      </c>
      <c r="J26" s="648" t="s">
        <v>0</v>
      </c>
    </row>
    <row r="27" spans="1:10" ht="14.4" customHeight="1" x14ac:dyDescent="0.3">
      <c r="A27" s="644" t="s">
        <v>574</v>
      </c>
      <c r="B27" s="645" t="s">
        <v>346</v>
      </c>
      <c r="C27" s="646">
        <v>3.8129900000000001</v>
      </c>
      <c r="D27" s="646">
        <v>2.1644000000000001</v>
      </c>
      <c r="E27" s="646"/>
      <c r="F27" s="646">
        <v>2.8359899999999998</v>
      </c>
      <c r="G27" s="646">
        <v>2.88459008746125</v>
      </c>
      <c r="H27" s="646">
        <v>-4.8600087461250219E-2</v>
      </c>
      <c r="I27" s="647">
        <v>0.98315182192696793</v>
      </c>
      <c r="J27" s="648" t="s">
        <v>1</v>
      </c>
    </row>
    <row r="28" spans="1:10" ht="14.4" customHeight="1" x14ac:dyDescent="0.3">
      <c r="A28" s="644" t="s">
        <v>574</v>
      </c>
      <c r="B28" s="645" t="s">
        <v>576</v>
      </c>
      <c r="C28" s="646">
        <v>3.8129900000000001</v>
      </c>
      <c r="D28" s="646">
        <v>2.1644000000000001</v>
      </c>
      <c r="E28" s="646"/>
      <c r="F28" s="646">
        <v>2.8359899999999998</v>
      </c>
      <c r="G28" s="646">
        <v>2.88459008746125</v>
      </c>
      <c r="H28" s="646">
        <v>-4.8600087461250219E-2</v>
      </c>
      <c r="I28" s="647">
        <v>0.98315182192696793</v>
      </c>
      <c r="J28" s="648" t="s">
        <v>572</v>
      </c>
    </row>
    <row r="29" spans="1:10" ht="14.4" customHeight="1" x14ac:dyDescent="0.3">
      <c r="A29" s="644" t="s">
        <v>565</v>
      </c>
      <c r="B29" s="645" t="s">
        <v>565</v>
      </c>
      <c r="C29" s="646" t="s">
        <v>565</v>
      </c>
      <c r="D29" s="646" t="s">
        <v>565</v>
      </c>
      <c r="E29" s="646"/>
      <c r="F29" s="646" t="s">
        <v>565</v>
      </c>
      <c r="G29" s="646" t="s">
        <v>565</v>
      </c>
      <c r="H29" s="646" t="s">
        <v>565</v>
      </c>
      <c r="I29" s="647" t="s">
        <v>565</v>
      </c>
      <c r="J29" s="648" t="s">
        <v>573</v>
      </c>
    </row>
    <row r="30" spans="1:10" ht="14.4" customHeight="1" x14ac:dyDescent="0.3">
      <c r="A30" s="644" t="s">
        <v>577</v>
      </c>
      <c r="B30" s="645" t="s">
        <v>578</v>
      </c>
      <c r="C30" s="646" t="s">
        <v>565</v>
      </c>
      <c r="D30" s="646" t="s">
        <v>565</v>
      </c>
      <c r="E30" s="646"/>
      <c r="F30" s="646" t="s">
        <v>565</v>
      </c>
      <c r="G30" s="646" t="s">
        <v>565</v>
      </c>
      <c r="H30" s="646" t="s">
        <v>565</v>
      </c>
      <c r="I30" s="647" t="s">
        <v>565</v>
      </c>
      <c r="J30" s="648" t="s">
        <v>0</v>
      </c>
    </row>
    <row r="31" spans="1:10" ht="14.4" customHeight="1" x14ac:dyDescent="0.3">
      <c r="A31" s="644" t="s">
        <v>577</v>
      </c>
      <c r="B31" s="645" t="s">
        <v>346</v>
      </c>
      <c r="C31" s="646">
        <v>1109.78342</v>
      </c>
      <c r="D31" s="646">
        <v>1325.6543000000011</v>
      </c>
      <c r="E31" s="646"/>
      <c r="F31" s="646">
        <v>1431.088490000001</v>
      </c>
      <c r="G31" s="646">
        <v>1219.1878816636749</v>
      </c>
      <c r="H31" s="646">
        <v>211.90060833632606</v>
      </c>
      <c r="I31" s="647">
        <v>1.1738047199478161</v>
      </c>
      <c r="J31" s="648" t="s">
        <v>1</v>
      </c>
    </row>
    <row r="32" spans="1:10" ht="14.4" customHeight="1" x14ac:dyDescent="0.3">
      <c r="A32" s="644" t="s">
        <v>577</v>
      </c>
      <c r="B32" s="645" t="s">
        <v>347</v>
      </c>
      <c r="C32" s="646">
        <v>214.00094999999999</v>
      </c>
      <c r="D32" s="646">
        <v>217.91542000000001</v>
      </c>
      <c r="E32" s="646"/>
      <c r="F32" s="646">
        <v>244.84997999999996</v>
      </c>
      <c r="G32" s="646">
        <v>203.83151826383707</v>
      </c>
      <c r="H32" s="646">
        <v>41.018461736162891</v>
      </c>
      <c r="I32" s="647">
        <v>1.2012370907381904</v>
      </c>
      <c r="J32" s="648" t="s">
        <v>1</v>
      </c>
    </row>
    <row r="33" spans="1:10" ht="14.4" customHeight="1" x14ac:dyDescent="0.3">
      <c r="A33" s="644" t="s">
        <v>577</v>
      </c>
      <c r="B33" s="645" t="s">
        <v>566</v>
      </c>
      <c r="C33" s="646">
        <v>0</v>
      </c>
      <c r="D33" s="646" t="s">
        <v>565</v>
      </c>
      <c r="E33" s="646"/>
      <c r="F33" s="646" t="s">
        <v>565</v>
      </c>
      <c r="G33" s="646" t="s">
        <v>565</v>
      </c>
      <c r="H33" s="646" t="s">
        <v>565</v>
      </c>
      <c r="I33" s="647" t="s">
        <v>565</v>
      </c>
      <c r="J33" s="648" t="s">
        <v>1</v>
      </c>
    </row>
    <row r="34" spans="1:10" ht="14.4" customHeight="1" x14ac:dyDescent="0.3">
      <c r="A34" s="644" t="s">
        <v>577</v>
      </c>
      <c r="B34" s="645" t="s">
        <v>348</v>
      </c>
      <c r="C34" s="646">
        <v>196.12772999999899</v>
      </c>
      <c r="D34" s="646">
        <v>354.78224</v>
      </c>
      <c r="E34" s="646"/>
      <c r="F34" s="646">
        <v>300.90514999999999</v>
      </c>
      <c r="G34" s="646">
        <v>263.44080127455419</v>
      </c>
      <c r="H34" s="646">
        <v>37.464348725445802</v>
      </c>
      <c r="I34" s="647">
        <v>1.142211641265094</v>
      </c>
      <c r="J34" s="648" t="s">
        <v>1</v>
      </c>
    </row>
    <row r="35" spans="1:10" ht="14.4" customHeight="1" x14ac:dyDescent="0.3">
      <c r="A35" s="644" t="s">
        <v>577</v>
      </c>
      <c r="B35" s="645" t="s">
        <v>350</v>
      </c>
      <c r="C35" s="646">
        <v>156.69335999999998</v>
      </c>
      <c r="D35" s="646">
        <v>149.62866</v>
      </c>
      <c r="E35" s="646"/>
      <c r="F35" s="646">
        <v>120.87277000000002</v>
      </c>
      <c r="G35" s="646">
        <v>90.807380683342075</v>
      </c>
      <c r="H35" s="646">
        <v>30.065389316657942</v>
      </c>
      <c r="I35" s="647">
        <v>1.3310897097836147</v>
      </c>
      <c r="J35" s="648" t="s">
        <v>1</v>
      </c>
    </row>
    <row r="36" spans="1:10" ht="14.4" customHeight="1" x14ac:dyDescent="0.3">
      <c r="A36" s="644" t="s">
        <v>577</v>
      </c>
      <c r="B36" s="645" t="s">
        <v>351</v>
      </c>
      <c r="C36" s="646">
        <v>91.242320000000007</v>
      </c>
      <c r="D36" s="646">
        <v>9.9204100000000004</v>
      </c>
      <c r="E36" s="646"/>
      <c r="F36" s="646">
        <v>4.1988799999999999</v>
      </c>
      <c r="G36" s="646">
        <v>10.288188663873335</v>
      </c>
      <c r="H36" s="646">
        <v>-6.0893086638733349</v>
      </c>
      <c r="I36" s="647">
        <v>0.40812626373622413</v>
      </c>
      <c r="J36" s="648" t="s">
        <v>1</v>
      </c>
    </row>
    <row r="37" spans="1:10" ht="14.4" customHeight="1" x14ac:dyDescent="0.3">
      <c r="A37" s="644" t="s">
        <v>577</v>
      </c>
      <c r="B37" s="645" t="s">
        <v>352</v>
      </c>
      <c r="C37" s="646">
        <v>53.962519999999998</v>
      </c>
      <c r="D37" s="646">
        <v>58.130840000000006</v>
      </c>
      <c r="E37" s="646"/>
      <c r="F37" s="646">
        <v>65.455550000000002</v>
      </c>
      <c r="G37" s="646">
        <v>51.46047525447625</v>
      </c>
      <c r="H37" s="646">
        <v>13.995074745523752</v>
      </c>
      <c r="I37" s="647">
        <v>1.271957743808563</v>
      </c>
      <c r="J37" s="648" t="s">
        <v>1</v>
      </c>
    </row>
    <row r="38" spans="1:10" ht="14.4" customHeight="1" x14ac:dyDescent="0.3">
      <c r="A38" s="644" t="s">
        <v>577</v>
      </c>
      <c r="B38" s="645" t="s">
        <v>579</v>
      </c>
      <c r="C38" s="646">
        <v>1821.810299999999</v>
      </c>
      <c r="D38" s="646">
        <v>2116.0318700000012</v>
      </c>
      <c r="E38" s="646"/>
      <c r="F38" s="646">
        <v>2167.370820000001</v>
      </c>
      <c r="G38" s="646">
        <v>1839.0162458037578</v>
      </c>
      <c r="H38" s="646">
        <v>328.35457419624322</v>
      </c>
      <c r="I38" s="647">
        <v>1.1785490339987361</v>
      </c>
      <c r="J38" s="648" t="s">
        <v>572</v>
      </c>
    </row>
    <row r="39" spans="1:10" ht="14.4" customHeight="1" x14ac:dyDescent="0.3">
      <c r="A39" s="644" t="s">
        <v>565</v>
      </c>
      <c r="B39" s="645" t="s">
        <v>565</v>
      </c>
      <c r="C39" s="646" t="s">
        <v>565</v>
      </c>
      <c r="D39" s="646" t="s">
        <v>565</v>
      </c>
      <c r="E39" s="646"/>
      <c r="F39" s="646" t="s">
        <v>565</v>
      </c>
      <c r="G39" s="646" t="s">
        <v>565</v>
      </c>
      <c r="H39" s="646" t="s">
        <v>565</v>
      </c>
      <c r="I39" s="647" t="s">
        <v>565</v>
      </c>
      <c r="J39" s="648" t="s">
        <v>573</v>
      </c>
    </row>
    <row r="40" spans="1:10" ht="14.4" customHeight="1" x14ac:dyDescent="0.3">
      <c r="A40" s="644" t="s">
        <v>580</v>
      </c>
      <c r="B40" s="645" t="s">
        <v>581</v>
      </c>
      <c r="C40" s="646" t="s">
        <v>565</v>
      </c>
      <c r="D40" s="646" t="s">
        <v>565</v>
      </c>
      <c r="E40" s="646"/>
      <c r="F40" s="646" t="s">
        <v>565</v>
      </c>
      <c r="G40" s="646" t="s">
        <v>565</v>
      </c>
      <c r="H40" s="646" t="s">
        <v>565</v>
      </c>
      <c r="I40" s="647" t="s">
        <v>565</v>
      </c>
      <c r="J40" s="648" t="s">
        <v>0</v>
      </c>
    </row>
    <row r="41" spans="1:10" ht="14.4" customHeight="1" x14ac:dyDescent="0.3">
      <c r="A41" s="644" t="s">
        <v>580</v>
      </c>
      <c r="B41" s="645" t="s">
        <v>346</v>
      </c>
      <c r="C41" s="646">
        <v>669.74454000000003</v>
      </c>
      <c r="D41" s="646">
        <v>760.03150000000107</v>
      </c>
      <c r="E41" s="646"/>
      <c r="F41" s="646">
        <v>693.41455999999994</v>
      </c>
      <c r="G41" s="646">
        <v>722.9084298777251</v>
      </c>
      <c r="H41" s="646">
        <v>-29.49386987772516</v>
      </c>
      <c r="I41" s="647">
        <v>0.95920109842582157</v>
      </c>
      <c r="J41" s="648" t="s">
        <v>1</v>
      </c>
    </row>
    <row r="42" spans="1:10" ht="14.4" customHeight="1" x14ac:dyDescent="0.3">
      <c r="A42" s="644" t="s">
        <v>580</v>
      </c>
      <c r="B42" s="645" t="s">
        <v>347</v>
      </c>
      <c r="C42" s="646">
        <v>17.802</v>
      </c>
      <c r="D42" s="646">
        <v>0</v>
      </c>
      <c r="E42" s="646"/>
      <c r="F42" s="646" t="s">
        <v>565</v>
      </c>
      <c r="G42" s="646" t="s">
        <v>565</v>
      </c>
      <c r="H42" s="646" t="s">
        <v>565</v>
      </c>
      <c r="I42" s="647" t="s">
        <v>565</v>
      </c>
      <c r="J42" s="648" t="s">
        <v>1</v>
      </c>
    </row>
    <row r="43" spans="1:10" ht="14.4" customHeight="1" x14ac:dyDescent="0.3">
      <c r="A43" s="644" t="s">
        <v>580</v>
      </c>
      <c r="B43" s="645" t="s">
        <v>350</v>
      </c>
      <c r="C43" s="646">
        <v>0.43512000000000001</v>
      </c>
      <c r="D43" s="646">
        <v>0</v>
      </c>
      <c r="E43" s="646"/>
      <c r="F43" s="646" t="s">
        <v>565</v>
      </c>
      <c r="G43" s="646" t="s">
        <v>565</v>
      </c>
      <c r="H43" s="646" t="s">
        <v>565</v>
      </c>
      <c r="I43" s="647" t="s">
        <v>565</v>
      </c>
      <c r="J43" s="648" t="s">
        <v>1</v>
      </c>
    </row>
    <row r="44" spans="1:10" ht="14.4" customHeight="1" x14ac:dyDescent="0.3">
      <c r="A44" s="644" t="s">
        <v>580</v>
      </c>
      <c r="B44" s="645" t="s">
        <v>352</v>
      </c>
      <c r="C44" s="646">
        <v>64.72281000000001</v>
      </c>
      <c r="D44" s="646">
        <v>54.311570000000003</v>
      </c>
      <c r="E44" s="646"/>
      <c r="F44" s="646">
        <v>60.788719999999998</v>
      </c>
      <c r="G44" s="646">
        <v>59.025194370822504</v>
      </c>
      <c r="H44" s="646">
        <v>1.7635256291774937</v>
      </c>
      <c r="I44" s="647">
        <v>1.0298775065118506</v>
      </c>
      <c r="J44" s="648" t="s">
        <v>1</v>
      </c>
    </row>
    <row r="45" spans="1:10" ht="14.4" customHeight="1" x14ac:dyDescent="0.3">
      <c r="A45" s="644" t="s">
        <v>580</v>
      </c>
      <c r="B45" s="645" t="s">
        <v>582</v>
      </c>
      <c r="C45" s="646">
        <v>752.70447000000001</v>
      </c>
      <c r="D45" s="646">
        <v>814.34307000000103</v>
      </c>
      <c r="E45" s="646"/>
      <c r="F45" s="646">
        <v>754.20327999999995</v>
      </c>
      <c r="G45" s="646">
        <v>781.93362424854763</v>
      </c>
      <c r="H45" s="646">
        <v>-27.730344248547681</v>
      </c>
      <c r="I45" s="647">
        <v>0.96453619157866877</v>
      </c>
      <c r="J45" s="648" t="s">
        <v>572</v>
      </c>
    </row>
    <row r="46" spans="1:10" ht="14.4" customHeight="1" x14ac:dyDescent="0.3">
      <c r="A46" s="644" t="s">
        <v>565</v>
      </c>
      <c r="B46" s="645" t="s">
        <v>565</v>
      </c>
      <c r="C46" s="646" t="s">
        <v>565</v>
      </c>
      <c r="D46" s="646" t="s">
        <v>565</v>
      </c>
      <c r="E46" s="646"/>
      <c r="F46" s="646" t="s">
        <v>565</v>
      </c>
      <c r="G46" s="646" t="s">
        <v>565</v>
      </c>
      <c r="H46" s="646" t="s">
        <v>565</v>
      </c>
      <c r="I46" s="647" t="s">
        <v>565</v>
      </c>
      <c r="J46" s="648" t="s">
        <v>573</v>
      </c>
    </row>
    <row r="47" spans="1:10" ht="14.4" customHeight="1" x14ac:dyDescent="0.3">
      <c r="A47" s="644" t="s">
        <v>583</v>
      </c>
      <c r="B47" s="645" t="s">
        <v>584</v>
      </c>
      <c r="C47" s="646" t="s">
        <v>565</v>
      </c>
      <c r="D47" s="646" t="s">
        <v>565</v>
      </c>
      <c r="E47" s="646"/>
      <c r="F47" s="646" t="s">
        <v>565</v>
      </c>
      <c r="G47" s="646" t="s">
        <v>565</v>
      </c>
      <c r="H47" s="646" t="s">
        <v>565</v>
      </c>
      <c r="I47" s="647" t="s">
        <v>565</v>
      </c>
      <c r="J47" s="648" t="s">
        <v>0</v>
      </c>
    </row>
    <row r="48" spans="1:10" ht="14.4" customHeight="1" x14ac:dyDescent="0.3">
      <c r="A48" s="644" t="s">
        <v>583</v>
      </c>
      <c r="B48" s="645" t="s">
        <v>346</v>
      </c>
      <c r="C48" s="646">
        <v>0</v>
      </c>
      <c r="D48" s="646" t="s">
        <v>565</v>
      </c>
      <c r="E48" s="646"/>
      <c r="F48" s="646" t="s">
        <v>565</v>
      </c>
      <c r="G48" s="646" t="s">
        <v>565</v>
      </c>
      <c r="H48" s="646" t="s">
        <v>565</v>
      </c>
      <c r="I48" s="647" t="s">
        <v>565</v>
      </c>
      <c r="J48" s="648" t="s">
        <v>1</v>
      </c>
    </row>
    <row r="49" spans="1:10" ht="14.4" customHeight="1" x14ac:dyDescent="0.3">
      <c r="A49" s="644" t="s">
        <v>583</v>
      </c>
      <c r="B49" s="645" t="s">
        <v>585</v>
      </c>
      <c r="C49" s="646">
        <v>0</v>
      </c>
      <c r="D49" s="646" t="s">
        <v>565</v>
      </c>
      <c r="E49" s="646"/>
      <c r="F49" s="646" t="s">
        <v>565</v>
      </c>
      <c r="G49" s="646" t="s">
        <v>565</v>
      </c>
      <c r="H49" s="646" t="s">
        <v>565</v>
      </c>
      <c r="I49" s="647" t="s">
        <v>565</v>
      </c>
      <c r="J49" s="648" t="s">
        <v>572</v>
      </c>
    </row>
    <row r="50" spans="1:10" ht="14.4" customHeight="1" x14ac:dyDescent="0.3">
      <c r="A50" s="644" t="s">
        <v>565</v>
      </c>
      <c r="B50" s="645" t="s">
        <v>565</v>
      </c>
      <c r="C50" s="646" t="s">
        <v>565</v>
      </c>
      <c r="D50" s="646" t="s">
        <v>565</v>
      </c>
      <c r="E50" s="646"/>
      <c r="F50" s="646" t="s">
        <v>565</v>
      </c>
      <c r="G50" s="646" t="s">
        <v>565</v>
      </c>
      <c r="H50" s="646" t="s">
        <v>565</v>
      </c>
      <c r="I50" s="647" t="s">
        <v>565</v>
      </c>
      <c r="J50" s="648" t="s">
        <v>573</v>
      </c>
    </row>
    <row r="51" spans="1:10" ht="14.4" customHeight="1" x14ac:dyDescent="0.3">
      <c r="A51" s="644" t="s">
        <v>563</v>
      </c>
      <c r="B51" s="645" t="s">
        <v>567</v>
      </c>
      <c r="C51" s="646">
        <v>3147.3670599999973</v>
      </c>
      <c r="D51" s="646">
        <v>3485.2090700000017</v>
      </c>
      <c r="E51" s="646"/>
      <c r="F51" s="646">
        <v>3519.4475000000007</v>
      </c>
      <c r="G51" s="646">
        <v>3222.7258687085823</v>
      </c>
      <c r="H51" s="646">
        <v>296.72163129141836</v>
      </c>
      <c r="I51" s="647">
        <v>1.0920716323322657</v>
      </c>
      <c r="J51" s="648" t="s">
        <v>568</v>
      </c>
    </row>
  </sheetData>
  <mergeCells count="3">
    <mergeCell ref="F3:I3"/>
    <mergeCell ref="C4:D4"/>
    <mergeCell ref="A1:I1"/>
  </mergeCells>
  <conditionalFormatting sqref="F15 F52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1">
    <cfRule type="expression" dxfId="63" priority="5">
      <formula>$H16&gt;0</formula>
    </cfRule>
  </conditionalFormatting>
  <conditionalFormatting sqref="A16:A51">
    <cfRule type="expression" dxfId="62" priority="2">
      <formula>AND($J16&lt;&gt;"mezeraKL",$J16&lt;&gt;"")</formula>
    </cfRule>
  </conditionalFormatting>
  <conditionalFormatting sqref="I16:I51">
    <cfRule type="expression" dxfId="61" priority="6">
      <formula>$I16&gt;1</formula>
    </cfRule>
  </conditionalFormatting>
  <conditionalFormatting sqref="B16:B51">
    <cfRule type="expression" dxfId="60" priority="1">
      <formula>OR($J16="NS",$J16="SumaNS",$J16="Účet")</formula>
    </cfRule>
  </conditionalFormatting>
  <conditionalFormatting sqref="A16:D51 F16:I51">
    <cfRule type="expression" dxfId="59" priority="8">
      <formula>AND($J16&lt;&gt;"",$J16&lt;&gt;"mezeraKL")</formula>
    </cfRule>
  </conditionalFormatting>
  <conditionalFormatting sqref="B16:D51 F16:I51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1 F16:I51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203.1313478437379</v>
      </c>
      <c r="M3" s="207">
        <f>SUBTOTAL(9,M5:M1048576)</f>
        <v>38831.200000000004</v>
      </c>
      <c r="N3" s="208">
        <f>SUBTOTAL(9,N5:N1048576)</f>
        <v>7887833.9943897557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563</v>
      </c>
      <c r="B5" s="655" t="s">
        <v>564</v>
      </c>
      <c r="C5" s="656" t="s">
        <v>569</v>
      </c>
      <c r="D5" s="657" t="s">
        <v>3248</v>
      </c>
      <c r="E5" s="656" t="s">
        <v>586</v>
      </c>
      <c r="F5" s="657" t="s">
        <v>3269</v>
      </c>
      <c r="G5" s="656"/>
      <c r="H5" s="656" t="s">
        <v>587</v>
      </c>
      <c r="I5" s="656" t="s">
        <v>588</v>
      </c>
      <c r="J5" s="656" t="s">
        <v>589</v>
      </c>
      <c r="K5" s="656" t="s">
        <v>590</v>
      </c>
      <c r="L5" s="658">
        <v>65.989999999999995</v>
      </c>
      <c r="M5" s="658">
        <v>2</v>
      </c>
      <c r="N5" s="659">
        <v>131.97999999999999</v>
      </c>
    </row>
    <row r="6" spans="1:14" ht="14.4" customHeight="1" x14ac:dyDescent="0.3">
      <c r="A6" s="660" t="s">
        <v>563</v>
      </c>
      <c r="B6" s="661" t="s">
        <v>564</v>
      </c>
      <c r="C6" s="662" t="s">
        <v>569</v>
      </c>
      <c r="D6" s="663" t="s">
        <v>3248</v>
      </c>
      <c r="E6" s="662" t="s">
        <v>586</v>
      </c>
      <c r="F6" s="663" t="s">
        <v>3269</v>
      </c>
      <c r="G6" s="662"/>
      <c r="H6" s="662" t="s">
        <v>591</v>
      </c>
      <c r="I6" s="662" t="s">
        <v>592</v>
      </c>
      <c r="J6" s="662" t="s">
        <v>593</v>
      </c>
      <c r="K6" s="662" t="s">
        <v>594</v>
      </c>
      <c r="L6" s="664">
        <v>108.27</v>
      </c>
      <c r="M6" s="664">
        <v>2</v>
      </c>
      <c r="N6" s="665">
        <v>216.54</v>
      </c>
    </row>
    <row r="7" spans="1:14" ht="14.4" customHeight="1" x14ac:dyDescent="0.3">
      <c r="A7" s="660" t="s">
        <v>563</v>
      </c>
      <c r="B7" s="661" t="s">
        <v>564</v>
      </c>
      <c r="C7" s="662" t="s">
        <v>569</v>
      </c>
      <c r="D7" s="663" t="s">
        <v>3248</v>
      </c>
      <c r="E7" s="662" t="s">
        <v>586</v>
      </c>
      <c r="F7" s="663" t="s">
        <v>3269</v>
      </c>
      <c r="G7" s="662"/>
      <c r="H7" s="662" t="s">
        <v>595</v>
      </c>
      <c r="I7" s="662" t="s">
        <v>595</v>
      </c>
      <c r="J7" s="662" t="s">
        <v>596</v>
      </c>
      <c r="K7" s="662" t="s">
        <v>597</v>
      </c>
      <c r="L7" s="664">
        <v>553.99000000000012</v>
      </c>
      <c r="M7" s="664">
        <v>1.2</v>
      </c>
      <c r="N7" s="665">
        <v>664.78800000000012</v>
      </c>
    </row>
    <row r="8" spans="1:14" ht="14.4" customHeight="1" x14ac:dyDescent="0.3">
      <c r="A8" s="660" t="s">
        <v>563</v>
      </c>
      <c r="B8" s="661" t="s">
        <v>564</v>
      </c>
      <c r="C8" s="662" t="s">
        <v>569</v>
      </c>
      <c r="D8" s="663" t="s">
        <v>3248</v>
      </c>
      <c r="E8" s="662" t="s">
        <v>586</v>
      </c>
      <c r="F8" s="663" t="s">
        <v>3269</v>
      </c>
      <c r="G8" s="662"/>
      <c r="H8" s="662" t="s">
        <v>598</v>
      </c>
      <c r="I8" s="662" t="s">
        <v>598</v>
      </c>
      <c r="J8" s="662" t="s">
        <v>599</v>
      </c>
      <c r="K8" s="662" t="s">
        <v>600</v>
      </c>
      <c r="L8" s="664">
        <v>100.72961693194846</v>
      </c>
      <c r="M8" s="664">
        <v>3</v>
      </c>
      <c r="N8" s="665">
        <v>302.18885079584538</v>
      </c>
    </row>
    <row r="9" spans="1:14" ht="14.4" customHeight="1" x14ac:dyDescent="0.3">
      <c r="A9" s="660" t="s">
        <v>563</v>
      </c>
      <c r="B9" s="661" t="s">
        <v>564</v>
      </c>
      <c r="C9" s="662" t="s">
        <v>569</v>
      </c>
      <c r="D9" s="663" t="s">
        <v>3248</v>
      </c>
      <c r="E9" s="662" t="s">
        <v>586</v>
      </c>
      <c r="F9" s="663" t="s">
        <v>3269</v>
      </c>
      <c r="G9" s="662"/>
      <c r="H9" s="662" t="s">
        <v>601</v>
      </c>
      <c r="I9" s="662" t="s">
        <v>602</v>
      </c>
      <c r="J9" s="662" t="s">
        <v>603</v>
      </c>
      <c r="K9" s="662" t="s">
        <v>604</v>
      </c>
      <c r="L9" s="664">
        <v>36.629999999999995</v>
      </c>
      <c r="M9" s="664">
        <v>1</v>
      </c>
      <c r="N9" s="665">
        <v>36.629999999999995</v>
      </c>
    </row>
    <row r="10" spans="1:14" ht="14.4" customHeight="1" x14ac:dyDescent="0.3">
      <c r="A10" s="660" t="s">
        <v>563</v>
      </c>
      <c r="B10" s="661" t="s">
        <v>564</v>
      </c>
      <c r="C10" s="662" t="s">
        <v>569</v>
      </c>
      <c r="D10" s="663" t="s">
        <v>3248</v>
      </c>
      <c r="E10" s="662" t="s">
        <v>586</v>
      </c>
      <c r="F10" s="663" t="s">
        <v>3269</v>
      </c>
      <c r="G10" s="662"/>
      <c r="H10" s="662" t="s">
        <v>605</v>
      </c>
      <c r="I10" s="662" t="s">
        <v>605</v>
      </c>
      <c r="J10" s="662" t="s">
        <v>606</v>
      </c>
      <c r="K10" s="662" t="s">
        <v>607</v>
      </c>
      <c r="L10" s="664">
        <v>1106.26</v>
      </c>
      <c r="M10" s="664">
        <v>2</v>
      </c>
      <c r="N10" s="665">
        <v>2212.52</v>
      </c>
    </row>
    <row r="11" spans="1:14" ht="14.4" customHeight="1" x14ac:dyDescent="0.3">
      <c r="A11" s="660" t="s">
        <v>563</v>
      </c>
      <c r="B11" s="661" t="s">
        <v>564</v>
      </c>
      <c r="C11" s="662" t="s">
        <v>569</v>
      </c>
      <c r="D11" s="663" t="s">
        <v>3248</v>
      </c>
      <c r="E11" s="662" t="s">
        <v>586</v>
      </c>
      <c r="F11" s="663" t="s">
        <v>3269</v>
      </c>
      <c r="G11" s="662" t="s">
        <v>608</v>
      </c>
      <c r="H11" s="662" t="s">
        <v>609</v>
      </c>
      <c r="I11" s="662" t="s">
        <v>609</v>
      </c>
      <c r="J11" s="662" t="s">
        <v>610</v>
      </c>
      <c r="K11" s="662" t="s">
        <v>611</v>
      </c>
      <c r="L11" s="664">
        <v>171.6</v>
      </c>
      <c r="M11" s="664">
        <v>24</v>
      </c>
      <c r="N11" s="665">
        <v>4118.3999999999996</v>
      </c>
    </row>
    <row r="12" spans="1:14" ht="14.4" customHeight="1" x14ac:dyDescent="0.3">
      <c r="A12" s="660" t="s">
        <v>563</v>
      </c>
      <c r="B12" s="661" t="s">
        <v>564</v>
      </c>
      <c r="C12" s="662" t="s">
        <v>569</v>
      </c>
      <c r="D12" s="663" t="s">
        <v>3248</v>
      </c>
      <c r="E12" s="662" t="s">
        <v>586</v>
      </c>
      <c r="F12" s="663" t="s">
        <v>3269</v>
      </c>
      <c r="G12" s="662" t="s">
        <v>608</v>
      </c>
      <c r="H12" s="662" t="s">
        <v>612</v>
      </c>
      <c r="I12" s="662" t="s">
        <v>612</v>
      </c>
      <c r="J12" s="662" t="s">
        <v>613</v>
      </c>
      <c r="K12" s="662" t="s">
        <v>614</v>
      </c>
      <c r="L12" s="664">
        <v>173.68999999999997</v>
      </c>
      <c r="M12" s="664">
        <v>3</v>
      </c>
      <c r="N12" s="665">
        <v>521.06999999999994</v>
      </c>
    </row>
    <row r="13" spans="1:14" ht="14.4" customHeight="1" x14ac:dyDescent="0.3">
      <c r="A13" s="660" t="s">
        <v>563</v>
      </c>
      <c r="B13" s="661" t="s">
        <v>564</v>
      </c>
      <c r="C13" s="662" t="s">
        <v>569</v>
      </c>
      <c r="D13" s="663" t="s">
        <v>3248</v>
      </c>
      <c r="E13" s="662" t="s">
        <v>586</v>
      </c>
      <c r="F13" s="663" t="s">
        <v>3269</v>
      </c>
      <c r="G13" s="662" t="s">
        <v>608</v>
      </c>
      <c r="H13" s="662" t="s">
        <v>615</v>
      </c>
      <c r="I13" s="662" t="s">
        <v>615</v>
      </c>
      <c r="J13" s="662" t="s">
        <v>616</v>
      </c>
      <c r="K13" s="662" t="s">
        <v>614</v>
      </c>
      <c r="L13" s="664">
        <v>143</v>
      </c>
      <c r="M13" s="664">
        <v>1</v>
      </c>
      <c r="N13" s="665">
        <v>143</v>
      </c>
    </row>
    <row r="14" spans="1:14" ht="14.4" customHeight="1" x14ac:dyDescent="0.3">
      <c r="A14" s="660" t="s">
        <v>563</v>
      </c>
      <c r="B14" s="661" t="s">
        <v>564</v>
      </c>
      <c r="C14" s="662" t="s">
        <v>569</v>
      </c>
      <c r="D14" s="663" t="s">
        <v>3248</v>
      </c>
      <c r="E14" s="662" t="s">
        <v>586</v>
      </c>
      <c r="F14" s="663" t="s">
        <v>3269</v>
      </c>
      <c r="G14" s="662" t="s">
        <v>608</v>
      </c>
      <c r="H14" s="662" t="s">
        <v>617</v>
      </c>
      <c r="I14" s="662" t="s">
        <v>617</v>
      </c>
      <c r="J14" s="662" t="s">
        <v>616</v>
      </c>
      <c r="K14" s="662" t="s">
        <v>618</v>
      </c>
      <c r="L14" s="664">
        <v>222.19999999999996</v>
      </c>
      <c r="M14" s="664">
        <v>3</v>
      </c>
      <c r="N14" s="665">
        <v>666.59999999999991</v>
      </c>
    </row>
    <row r="15" spans="1:14" ht="14.4" customHeight="1" x14ac:dyDescent="0.3">
      <c r="A15" s="660" t="s">
        <v>563</v>
      </c>
      <c r="B15" s="661" t="s">
        <v>564</v>
      </c>
      <c r="C15" s="662" t="s">
        <v>569</v>
      </c>
      <c r="D15" s="663" t="s">
        <v>3248</v>
      </c>
      <c r="E15" s="662" t="s">
        <v>586</v>
      </c>
      <c r="F15" s="663" t="s">
        <v>3269</v>
      </c>
      <c r="G15" s="662" t="s">
        <v>608</v>
      </c>
      <c r="H15" s="662" t="s">
        <v>619</v>
      </c>
      <c r="I15" s="662" t="s">
        <v>619</v>
      </c>
      <c r="J15" s="662" t="s">
        <v>610</v>
      </c>
      <c r="K15" s="662" t="s">
        <v>620</v>
      </c>
      <c r="L15" s="664">
        <v>93.267250000000018</v>
      </c>
      <c r="M15" s="664">
        <v>40</v>
      </c>
      <c r="N15" s="665">
        <v>3730.6900000000005</v>
      </c>
    </row>
    <row r="16" spans="1:14" ht="14.4" customHeight="1" x14ac:dyDescent="0.3">
      <c r="A16" s="660" t="s">
        <v>563</v>
      </c>
      <c r="B16" s="661" t="s">
        <v>564</v>
      </c>
      <c r="C16" s="662" t="s">
        <v>569</v>
      </c>
      <c r="D16" s="663" t="s">
        <v>3248</v>
      </c>
      <c r="E16" s="662" t="s">
        <v>586</v>
      </c>
      <c r="F16" s="663" t="s">
        <v>3269</v>
      </c>
      <c r="G16" s="662" t="s">
        <v>608</v>
      </c>
      <c r="H16" s="662" t="s">
        <v>621</v>
      </c>
      <c r="I16" s="662" t="s">
        <v>621</v>
      </c>
      <c r="J16" s="662" t="s">
        <v>610</v>
      </c>
      <c r="K16" s="662" t="s">
        <v>622</v>
      </c>
      <c r="L16" s="664">
        <v>93.500000000000014</v>
      </c>
      <c r="M16" s="664">
        <v>2</v>
      </c>
      <c r="N16" s="665">
        <v>187.00000000000003</v>
      </c>
    </row>
    <row r="17" spans="1:14" ht="14.4" customHeight="1" x14ac:dyDescent="0.3">
      <c r="A17" s="660" t="s">
        <v>563</v>
      </c>
      <c r="B17" s="661" t="s">
        <v>564</v>
      </c>
      <c r="C17" s="662" t="s">
        <v>569</v>
      </c>
      <c r="D17" s="663" t="s">
        <v>3248</v>
      </c>
      <c r="E17" s="662" t="s">
        <v>586</v>
      </c>
      <c r="F17" s="663" t="s">
        <v>3269</v>
      </c>
      <c r="G17" s="662" t="s">
        <v>608</v>
      </c>
      <c r="H17" s="662" t="s">
        <v>623</v>
      </c>
      <c r="I17" s="662" t="s">
        <v>624</v>
      </c>
      <c r="J17" s="662" t="s">
        <v>625</v>
      </c>
      <c r="K17" s="662" t="s">
        <v>626</v>
      </c>
      <c r="L17" s="664">
        <v>40.069999999999986</v>
      </c>
      <c r="M17" s="664">
        <v>2</v>
      </c>
      <c r="N17" s="665">
        <v>80.139999999999972</v>
      </c>
    </row>
    <row r="18" spans="1:14" ht="14.4" customHeight="1" x14ac:dyDescent="0.3">
      <c r="A18" s="660" t="s">
        <v>563</v>
      </c>
      <c r="B18" s="661" t="s">
        <v>564</v>
      </c>
      <c r="C18" s="662" t="s">
        <v>569</v>
      </c>
      <c r="D18" s="663" t="s">
        <v>3248</v>
      </c>
      <c r="E18" s="662" t="s">
        <v>586</v>
      </c>
      <c r="F18" s="663" t="s">
        <v>3269</v>
      </c>
      <c r="G18" s="662" t="s">
        <v>608</v>
      </c>
      <c r="H18" s="662" t="s">
        <v>627</v>
      </c>
      <c r="I18" s="662" t="s">
        <v>628</v>
      </c>
      <c r="J18" s="662" t="s">
        <v>629</v>
      </c>
      <c r="K18" s="662" t="s">
        <v>630</v>
      </c>
      <c r="L18" s="664">
        <v>52.579999999999984</v>
      </c>
      <c r="M18" s="664">
        <v>2</v>
      </c>
      <c r="N18" s="665">
        <v>105.15999999999997</v>
      </c>
    </row>
    <row r="19" spans="1:14" ht="14.4" customHeight="1" x14ac:dyDescent="0.3">
      <c r="A19" s="660" t="s">
        <v>563</v>
      </c>
      <c r="B19" s="661" t="s">
        <v>564</v>
      </c>
      <c r="C19" s="662" t="s">
        <v>569</v>
      </c>
      <c r="D19" s="663" t="s">
        <v>3248</v>
      </c>
      <c r="E19" s="662" t="s">
        <v>586</v>
      </c>
      <c r="F19" s="663" t="s">
        <v>3269</v>
      </c>
      <c r="G19" s="662" t="s">
        <v>608</v>
      </c>
      <c r="H19" s="662" t="s">
        <v>631</v>
      </c>
      <c r="I19" s="662" t="s">
        <v>632</v>
      </c>
      <c r="J19" s="662" t="s">
        <v>633</v>
      </c>
      <c r="K19" s="662" t="s">
        <v>634</v>
      </c>
      <c r="L19" s="664">
        <v>87.029784002637214</v>
      </c>
      <c r="M19" s="664">
        <v>6</v>
      </c>
      <c r="N19" s="665">
        <v>522.17870401582331</v>
      </c>
    </row>
    <row r="20" spans="1:14" ht="14.4" customHeight="1" x14ac:dyDescent="0.3">
      <c r="A20" s="660" t="s">
        <v>563</v>
      </c>
      <c r="B20" s="661" t="s">
        <v>564</v>
      </c>
      <c r="C20" s="662" t="s">
        <v>569</v>
      </c>
      <c r="D20" s="663" t="s">
        <v>3248</v>
      </c>
      <c r="E20" s="662" t="s">
        <v>586</v>
      </c>
      <c r="F20" s="663" t="s">
        <v>3269</v>
      </c>
      <c r="G20" s="662" t="s">
        <v>608</v>
      </c>
      <c r="H20" s="662" t="s">
        <v>635</v>
      </c>
      <c r="I20" s="662" t="s">
        <v>636</v>
      </c>
      <c r="J20" s="662" t="s">
        <v>637</v>
      </c>
      <c r="K20" s="662" t="s">
        <v>638</v>
      </c>
      <c r="L20" s="664">
        <v>96.9</v>
      </c>
      <c r="M20" s="664">
        <v>4</v>
      </c>
      <c r="N20" s="665">
        <v>387.6</v>
      </c>
    </row>
    <row r="21" spans="1:14" ht="14.4" customHeight="1" x14ac:dyDescent="0.3">
      <c r="A21" s="660" t="s">
        <v>563</v>
      </c>
      <c r="B21" s="661" t="s">
        <v>564</v>
      </c>
      <c r="C21" s="662" t="s">
        <v>569</v>
      </c>
      <c r="D21" s="663" t="s">
        <v>3248</v>
      </c>
      <c r="E21" s="662" t="s">
        <v>586</v>
      </c>
      <c r="F21" s="663" t="s">
        <v>3269</v>
      </c>
      <c r="G21" s="662" t="s">
        <v>608</v>
      </c>
      <c r="H21" s="662" t="s">
        <v>639</v>
      </c>
      <c r="I21" s="662" t="s">
        <v>640</v>
      </c>
      <c r="J21" s="662" t="s">
        <v>637</v>
      </c>
      <c r="K21" s="662" t="s">
        <v>641</v>
      </c>
      <c r="L21" s="664">
        <v>101.14055262499643</v>
      </c>
      <c r="M21" s="664">
        <v>75</v>
      </c>
      <c r="N21" s="665">
        <v>7585.5414468747322</v>
      </c>
    </row>
    <row r="22" spans="1:14" ht="14.4" customHeight="1" x14ac:dyDescent="0.3">
      <c r="A22" s="660" t="s">
        <v>563</v>
      </c>
      <c r="B22" s="661" t="s">
        <v>564</v>
      </c>
      <c r="C22" s="662" t="s">
        <v>569</v>
      </c>
      <c r="D22" s="663" t="s">
        <v>3248</v>
      </c>
      <c r="E22" s="662" t="s">
        <v>586</v>
      </c>
      <c r="F22" s="663" t="s">
        <v>3269</v>
      </c>
      <c r="G22" s="662" t="s">
        <v>608</v>
      </c>
      <c r="H22" s="662" t="s">
        <v>642</v>
      </c>
      <c r="I22" s="662" t="s">
        <v>643</v>
      </c>
      <c r="J22" s="662" t="s">
        <v>644</v>
      </c>
      <c r="K22" s="662" t="s">
        <v>645</v>
      </c>
      <c r="L22" s="664">
        <v>167.60934172346447</v>
      </c>
      <c r="M22" s="664">
        <v>6</v>
      </c>
      <c r="N22" s="665">
        <v>1005.6560503407868</v>
      </c>
    </row>
    <row r="23" spans="1:14" ht="14.4" customHeight="1" x14ac:dyDescent="0.3">
      <c r="A23" s="660" t="s">
        <v>563</v>
      </c>
      <c r="B23" s="661" t="s">
        <v>564</v>
      </c>
      <c r="C23" s="662" t="s">
        <v>569</v>
      </c>
      <c r="D23" s="663" t="s">
        <v>3248</v>
      </c>
      <c r="E23" s="662" t="s">
        <v>586</v>
      </c>
      <c r="F23" s="663" t="s">
        <v>3269</v>
      </c>
      <c r="G23" s="662" t="s">
        <v>608</v>
      </c>
      <c r="H23" s="662" t="s">
        <v>646</v>
      </c>
      <c r="I23" s="662" t="s">
        <v>647</v>
      </c>
      <c r="J23" s="662" t="s">
        <v>648</v>
      </c>
      <c r="K23" s="662" t="s">
        <v>649</v>
      </c>
      <c r="L23" s="664">
        <v>64.556398727243831</v>
      </c>
      <c r="M23" s="664">
        <v>6</v>
      </c>
      <c r="N23" s="665">
        <v>387.33839236346296</v>
      </c>
    </row>
    <row r="24" spans="1:14" ht="14.4" customHeight="1" x14ac:dyDescent="0.3">
      <c r="A24" s="660" t="s">
        <v>563</v>
      </c>
      <c r="B24" s="661" t="s">
        <v>564</v>
      </c>
      <c r="C24" s="662" t="s">
        <v>569</v>
      </c>
      <c r="D24" s="663" t="s">
        <v>3248</v>
      </c>
      <c r="E24" s="662" t="s">
        <v>586</v>
      </c>
      <c r="F24" s="663" t="s">
        <v>3269</v>
      </c>
      <c r="G24" s="662" t="s">
        <v>608</v>
      </c>
      <c r="H24" s="662" t="s">
        <v>650</v>
      </c>
      <c r="I24" s="662" t="s">
        <v>651</v>
      </c>
      <c r="J24" s="662" t="s">
        <v>652</v>
      </c>
      <c r="K24" s="662" t="s">
        <v>653</v>
      </c>
      <c r="L24" s="664">
        <v>79.619738052221976</v>
      </c>
      <c r="M24" s="664">
        <v>2</v>
      </c>
      <c r="N24" s="665">
        <v>159.23947610444395</v>
      </c>
    </row>
    <row r="25" spans="1:14" ht="14.4" customHeight="1" x14ac:dyDescent="0.3">
      <c r="A25" s="660" t="s">
        <v>563</v>
      </c>
      <c r="B25" s="661" t="s">
        <v>564</v>
      </c>
      <c r="C25" s="662" t="s">
        <v>569</v>
      </c>
      <c r="D25" s="663" t="s">
        <v>3248</v>
      </c>
      <c r="E25" s="662" t="s">
        <v>586</v>
      </c>
      <c r="F25" s="663" t="s">
        <v>3269</v>
      </c>
      <c r="G25" s="662" t="s">
        <v>608</v>
      </c>
      <c r="H25" s="662" t="s">
        <v>654</v>
      </c>
      <c r="I25" s="662" t="s">
        <v>655</v>
      </c>
      <c r="J25" s="662" t="s">
        <v>656</v>
      </c>
      <c r="K25" s="662" t="s">
        <v>657</v>
      </c>
      <c r="L25" s="664">
        <v>80.762689655172409</v>
      </c>
      <c r="M25" s="664">
        <v>29</v>
      </c>
      <c r="N25" s="665">
        <v>2342.1179999999999</v>
      </c>
    </row>
    <row r="26" spans="1:14" ht="14.4" customHeight="1" x14ac:dyDescent="0.3">
      <c r="A26" s="660" t="s">
        <v>563</v>
      </c>
      <c r="B26" s="661" t="s">
        <v>564</v>
      </c>
      <c r="C26" s="662" t="s">
        <v>569</v>
      </c>
      <c r="D26" s="663" t="s">
        <v>3248</v>
      </c>
      <c r="E26" s="662" t="s">
        <v>586</v>
      </c>
      <c r="F26" s="663" t="s">
        <v>3269</v>
      </c>
      <c r="G26" s="662" t="s">
        <v>608</v>
      </c>
      <c r="H26" s="662" t="s">
        <v>658</v>
      </c>
      <c r="I26" s="662" t="s">
        <v>659</v>
      </c>
      <c r="J26" s="662" t="s">
        <v>660</v>
      </c>
      <c r="K26" s="662" t="s">
        <v>661</v>
      </c>
      <c r="L26" s="664">
        <v>133.92976881024751</v>
      </c>
      <c r="M26" s="664">
        <v>3</v>
      </c>
      <c r="N26" s="665">
        <v>401.7893064307425</v>
      </c>
    </row>
    <row r="27" spans="1:14" ht="14.4" customHeight="1" x14ac:dyDescent="0.3">
      <c r="A27" s="660" t="s">
        <v>563</v>
      </c>
      <c r="B27" s="661" t="s">
        <v>564</v>
      </c>
      <c r="C27" s="662" t="s">
        <v>569</v>
      </c>
      <c r="D27" s="663" t="s">
        <v>3248</v>
      </c>
      <c r="E27" s="662" t="s">
        <v>586</v>
      </c>
      <c r="F27" s="663" t="s">
        <v>3269</v>
      </c>
      <c r="G27" s="662" t="s">
        <v>608</v>
      </c>
      <c r="H27" s="662" t="s">
        <v>662</v>
      </c>
      <c r="I27" s="662" t="s">
        <v>663</v>
      </c>
      <c r="J27" s="662" t="s">
        <v>664</v>
      </c>
      <c r="K27" s="662" t="s">
        <v>665</v>
      </c>
      <c r="L27" s="664">
        <v>27.755087873118946</v>
      </c>
      <c r="M27" s="664">
        <v>117</v>
      </c>
      <c r="N27" s="665">
        <v>3247.3452811549168</v>
      </c>
    </row>
    <row r="28" spans="1:14" ht="14.4" customHeight="1" x14ac:dyDescent="0.3">
      <c r="A28" s="660" t="s">
        <v>563</v>
      </c>
      <c r="B28" s="661" t="s">
        <v>564</v>
      </c>
      <c r="C28" s="662" t="s">
        <v>569</v>
      </c>
      <c r="D28" s="663" t="s">
        <v>3248</v>
      </c>
      <c r="E28" s="662" t="s">
        <v>586</v>
      </c>
      <c r="F28" s="663" t="s">
        <v>3269</v>
      </c>
      <c r="G28" s="662" t="s">
        <v>608</v>
      </c>
      <c r="H28" s="662" t="s">
        <v>666</v>
      </c>
      <c r="I28" s="662" t="s">
        <v>667</v>
      </c>
      <c r="J28" s="662" t="s">
        <v>668</v>
      </c>
      <c r="K28" s="662" t="s">
        <v>669</v>
      </c>
      <c r="L28" s="664">
        <v>77.516395547889431</v>
      </c>
      <c r="M28" s="664">
        <v>18</v>
      </c>
      <c r="N28" s="665">
        <v>1395.2951198620096</v>
      </c>
    </row>
    <row r="29" spans="1:14" ht="14.4" customHeight="1" x14ac:dyDescent="0.3">
      <c r="A29" s="660" t="s">
        <v>563</v>
      </c>
      <c r="B29" s="661" t="s">
        <v>564</v>
      </c>
      <c r="C29" s="662" t="s">
        <v>569</v>
      </c>
      <c r="D29" s="663" t="s">
        <v>3248</v>
      </c>
      <c r="E29" s="662" t="s">
        <v>586</v>
      </c>
      <c r="F29" s="663" t="s">
        <v>3269</v>
      </c>
      <c r="G29" s="662" t="s">
        <v>608</v>
      </c>
      <c r="H29" s="662" t="s">
        <v>670</v>
      </c>
      <c r="I29" s="662" t="s">
        <v>671</v>
      </c>
      <c r="J29" s="662" t="s">
        <v>672</v>
      </c>
      <c r="K29" s="662" t="s">
        <v>673</v>
      </c>
      <c r="L29" s="664">
        <v>61.650000000000006</v>
      </c>
      <c r="M29" s="664">
        <v>2</v>
      </c>
      <c r="N29" s="665">
        <v>123.30000000000001</v>
      </c>
    </row>
    <row r="30" spans="1:14" ht="14.4" customHeight="1" x14ac:dyDescent="0.3">
      <c r="A30" s="660" t="s">
        <v>563</v>
      </c>
      <c r="B30" s="661" t="s">
        <v>564</v>
      </c>
      <c r="C30" s="662" t="s">
        <v>569</v>
      </c>
      <c r="D30" s="663" t="s">
        <v>3248</v>
      </c>
      <c r="E30" s="662" t="s">
        <v>586</v>
      </c>
      <c r="F30" s="663" t="s">
        <v>3269</v>
      </c>
      <c r="G30" s="662" t="s">
        <v>608</v>
      </c>
      <c r="H30" s="662" t="s">
        <v>674</v>
      </c>
      <c r="I30" s="662" t="s">
        <v>675</v>
      </c>
      <c r="J30" s="662" t="s">
        <v>676</v>
      </c>
      <c r="K30" s="662" t="s">
        <v>677</v>
      </c>
      <c r="L30" s="664">
        <v>63.169211865275933</v>
      </c>
      <c r="M30" s="664">
        <v>1</v>
      </c>
      <c r="N30" s="665">
        <v>63.169211865275933</v>
      </c>
    </row>
    <row r="31" spans="1:14" ht="14.4" customHeight="1" x14ac:dyDescent="0.3">
      <c r="A31" s="660" t="s">
        <v>563</v>
      </c>
      <c r="B31" s="661" t="s">
        <v>564</v>
      </c>
      <c r="C31" s="662" t="s">
        <v>569</v>
      </c>
      <c r="D31" s="663" t="s">
        <v>3248</v>
      </c>
      <c r="E31" s="662" t="s">
        <v>586</v>
      </c>
      <c r="F31" s="663" t="s">
        <v>3269</v>
      </c>
      <c r="G31" s="662" t="s">
        <v>608</v>
      </c>
      <c r="H31" s="662" t="s">
        <v>678</v>
      </c>
      <c r="I31" s="662" t="s">
        <v>679</v>
      </c>
      <c r="J31" s="662" t="s">
        <v>680</v>
      </c>
      <c r="K31" s="662" t="s">
        <v>681</v>
      </c>
      <c r="L31" s="664">
        <v>176.31</v>
      </c>
      <c r="M31" s="664">
        <v>1</v>
      </c>
      <c r="N31" s="665">
        <v>176.31</v>
      </c>
    </row>
    <row r="32" spans="1:14" ht="14.4" customHeight="1" x14ac:dyDescent="0.3">
      <c r="A32" s="660" t="s">
        <v>563</v>
      </c>
      <c r="B32" s="661" t="s">
        <v>564</v>
      </c>
      <c r="C32" s="662" t="s">
        <v>569</v>
      </c>
      <c r="D32" s="663" t="s">
        <v>3248</v>
      </c>
      <c r="E32" s="662" t="s">
        <v>586</v>
      </c>
      <c r="F32" s="663" t="s">
        <v>3269</v>
      </c>
      <c r="G32" s="662" t="s">
        <v>608</v>
      </c>
      <c r="H32" s="662" t="s">
        <v>682</v>
      </c>
      <c r="I32" s="662" t="s">
        <v>683</v>
      </c>
      <c r="J32" s="662" t="s">
        <v>684</v>
      </c>
      <c r="K32" s="662" t="s">
        <v>685</v>
      </c>
      <c r="L32" s="664">
        <v>50.594999119656251</v>
      </c>
      <c r="M32" s="664">
        <v>2</v>
      </c>
      <c r="N32" s="665">
        <v>101.1899982393125</v>
      </c>
    </row>
    <row r="33" spans="1:14" ht="14.4" customHeight="1" x14ac:dyDescent="0.3">
      <c r="A33" s="660" t="s">
        <v>563</v>
      </c>
      <c r="B33" s="661" t="s">
        <v>564</v>
      </c>
      <c r="C33" s="662" t="s">
        <v>569</v>
      </c>
      <c r="D33" s="663" t="s">
        <v>3248</v>
      </c>
      <c r="E33" s="662" t="s">
        <v>586</v>
      </c>
      <c r="F33" s="663" t="s">
        <v>3269</v>
      </c>
      <c r="G33" s="662" t="s">
        <v>608</v>
      </c>
      <c r="H33" s="662" t="s">
        <v>686</v>
      </c>
      <c r="I33" s="662" t="s">
        <v>687</v>
      </c>
      <c r="J33" s="662" t="s">
        <v>688</v>
      </c>
      <c r="K33" s="662" t="s">
        <v>604</v>
      </c>
      <c r="L33" s="664">
        <v>37.260000000000005</v>
      </c>
      <c r="M33" s="664">
        <v>1</v>
      </c>
      <c r="N33" s="665">
        <v>37.260000000000005</v>
      </c>
    </row>
    <row r="34" spans="1:14" ht="14.4" customHeight="1" x14ac:dyDescent="0.3">
      <c r="A34" s="660" t="s">
        <v>563</v>
      </c>
      <c r="B34" s="661" t="s">
        <v>564</v>
      </c>
      <c r="C34" s="662" t="s">
        <v>569</v>
      </c>
      <c r="D34" s="663" t="s">
        <v>3248</v>
      </c>
      <c r="E34" s="662" t="s">
        <v>586</v>
      </c>
      <c r="F34" s="663" t="s">
        <v>3269</v>
      </c>
      <c r="G34" s="662" t="s">
        <v>608</v>
      </c>
      <c r="H34" s="662" t="s">
        <v>689</v>
      </c>
      <c r="I34" s="662" t="s">
        <v>690</v>
      </c>
      <c r="J34" s="662" t="s">
        <v>691</v>
      </c>
      <c r="K34" s="662" t="s">
        <v>692</v>
      </c>
      <c r="L34" s="664">
        <v>66.191442744589679</v>
      </c>
      <c r="M34" s="664">
        <v>27</v>
      </c>
      <c r="N34" s="665">
        <v>1787.1689541039214</v>
      </c>
    </row>
    <row r="35" spans="1:14" ht="14.4" customHeight="1" x14ac:dyDescent="0.3">
      <c r="A35" s="660" t="s">
        <v>563</v>
      </c>
      <c r="B35" s="661" t="s">
        <v>564</v>
      </c>
      <c r="C35" s="662" t="s">
        <v>569</v>
      </c>
      <c r="D35" s="663" t="s">
        <v>3248</v>
      </c>
      <c r="E35" s="662" t="s">
        <v>586</v>
      </c>
      <c r="F35" s="663" t="s">
        <v>3269</v>
      </c>
      <c r="G35" s="662" t="s">
        <v>608</v>
      </c>
      <c r="H35" s="662" t="s">
        <v>693</v>
      </c>
      <c r="I35" s="662" t="s">
        <v>694</v>
      </c>
      <c r="J35" s="662" t="s">
        <v>695</v>
      </c>
      <c r="K35" s="662" t="s">
        <v>696</v>
      </c>
      <c r="L35" s="664">
        <v>58.373977700938006</v>
      </c>
      <c r="M35" s="664">
        <v>11</v>
      </c>
      <c r="N35" s="665">
        <v>642.11375471031806</v>
      </c>
    </row>
    <row r="36" spans="1:14" ht="14.4" customHeight="1" x14ac:dyDescent="0.3">
      <c r="A36" s="660" t="s">
        <v>563</v>
      </c>
      <c r="B36" s="661" t="s">
        <v>564</v>
      </c>
      <c r="C36" s="662" t="s">
        <v>569</v>
      </c>
      <c r="D36" s="663" t="s">
        <v>3248</v>
      </c>
      <c r="E36" s="662" t="s">
        <v>586</v>
      </c>
      <c r="F36" s="663" t="s">
        <v>3269</v>
      </c>
      <c r="G36" s="662" t="s">
        <v>608</v>
      </c>
      <c r="H36" s="662" t="s">
        <v>697</v>
      </c>
      <c r="I36" s="662" t="s">
        <v>698</v>
      </c>
      <c r="J36" s="662" t="s">
        <v>699</v>
      </c>
      <c r="K36" s="662" t="s">
        <v>700</v>
      </c>
      <c r="L36" s="664">
        <v>357.26600000000008</v>
      </c>
      <c r="M36" s="664">
        <v>20</v>
      </c>
      <c r="N36" s="665">
        <v>7145.3200000000015</v>
      </c>
    </row>
    <row r="37" spans="1:14" ht="14.4" customHeight="1" x14ac:dyDescent="0.3">
      <c r="A37" s="660" t="s">
        <v>563</v>
      </c>
      <c r="B37" s="661" t="s">
        <v>564</v>
      </c>
      <c r="C37" s="662" t="s">
        <v>569</v>
      </c>
      <c r="D37" s="663" t="s">
        <v>3248</v>
      </c>
      <c r="E37" s="662" t="s">
        <v>586</v>
      </c>
      <c r="F37" s="663" t="s">
        <v>3269</v>
      </c>
      <c r="G37" s="662" t="s">
        <v>608</v>
      </c>
      <c r="H37" s="662" t="s">
        <v>701</v>
      </c>
      <c r="I37" s="662" t="s">
        <v>702</v>
      </c>
      <c r="J37" s="662" t="s">
        <v>703</v>
      </c>
      <c r="K37" s="662" t="s">
        <v>704</v>
      </c>
      <c r="L37" s="664">
        <v>57.729825757947459</v>
      </c>
      <c r="M37" s="664">
        <v>34</v>
      </c>
      <c r="N37" s="665">
        <v>1962.8140757702135</v>
      </c>
    </row>
    <row r="38" spans="1:14" ht="14.4" customHeight="1" x14ac:dyDescent="0.3">
      <c r="A38" s="660" t="s">
        <v>563</v>
      </c>
      <c r="B38" s="661" t="s">
        <v>564</v>
      </c>
      <c r="C38" s="662" t="s">
        <v>569</v>
      </c>
      <c r="D38" s="663" t="s">
        <v>3248</v>
      </c>
      <c r="E38" s="662" t="s">
        <v>586</v>
      </c>
      <c r="F38" s="663" t="s">
        <v>3269</v>
      </c>
      <c r="G38" s="662" t="s">
        <v>608</v>
      </c>
      <c r="H38" s="662" t="s">
        <v>705</v>
      </c>
      <c r="I38" s="662" t="s">
        <v>706</v>
      </c>
      <c r="J38" s="662" t="s">
        <v>707</v>
      </c>
      <c r="K38" s="662" t="s">
        <v>708</v>
      </c>
      <c r="L38" s="664">
        <v>109.69000000000001</v>
      </c>
      <c r="M38" s="664">
        <v>3</v>
      </c>
      <c r="N38" s="665">
        <v>329.07000000000005</v>
      </c>
    </row>
    <row r="39" spans="1:14" ht="14.4" customHeight="1" x14ac:dyDescent="0.3">
      <c r="A39" s="660" t="s">
        <v>563</v>
      </c>
      <c r="B39" s="661" t="s">
        <v>564</v>
      </c>
      <c r="C39" s="662" t="s">
        <v>569</v>
      </c>
      <c r="D39" s="663" t="s">
        <v>3248</v>
      </c>
      <c r="E39" s="662" t="s">
        <v>586</v>
      </c>
      <c r="F39" s="663" t="s">
        <v>3269</v>
      </c>
      <c r="G39" s="662" t="s">
        <v>608</v>
      </c>
      <c r="H39" s="662" t="s">
        <v>709</v>
      </c>
      <c r="I39" s="662" t="s">
        <v>710</v>
      </c>
      <c r="J39" s="662" t="s">
        <v>711</v>
      </c>
      <c r="K39" s="662" t="s">
        <v>712</v>
      </c>
      <c r="L39" s="664">
        <v>63.23157420483502</v>
      </c>
      <c r="M39" s="664">
        <v>18</v>
      </c>
      <c r="N39" s="665">
        <v>1138.1683356870303</v>
      </c>
    </row>
    <row r="40" spans="1:14" ht="14.4" customHeight="1" x14ac:dyDescent="0.3">
      <c r="A40" s="660" t="s">
        <v>563</v>
      </c>
      <c r="B40" s="661" t="s">
        <v>564</v>
      </c>
      <c r="C40" s="662" t="s">
        <v>569</v>
      </c>
      <c r="D40" s="663" t="s">
        <v>3248</v>
      </c>
      <c r="E40" s="662" t="s">
        <v>586</v>
      </c>
      <c r="F40" s="663" t="s">
        <v>3269</v>
      </c>
      <c r="G40" s="662" t="s">
        <v>608</v>
      </c>
      <c r="H40" s="662" t="s">
        <v>713</v>
      </c>
      <c r="I40" s="662" t="s">
        <v>714</v>
      </c>
      <c r="J40" s="662" t="s">
        <v>715</v>
      </c>
      <c r="K40" s="662" t="s">
        <v>716</v>
      </c>
      <c r="L40" s="664">
        <v>248.70000000000005</v>
      </c>
      <c r="M40" s="664">
        <v>2</v>
      </c>
      <c r="N40" s="665">
        <v>497.40000000000009</v>
      </c>
    </row>
    <row r="41" spans="1:14" ht="14.4" customHeight="1" x14ac:dyDescent="0.3">
      <c r="A41" s="660" t="s">
        <v>563</v>
      </c>
      <c r="B41" s="661" t="s">
        <v>564</v>
      </c>
      <c r="C41" s="662" t="s">
        <v>569</v>
      </c>
      <c r="D41" s="663" t="s">
        <v>3248</v>
      </c>
      <c r="E41" s="662" t="s">
        <v>586</v>
      </c>
      <c r="F41" s="663" t="s">
        <v>3269</v>
      </c>
      <c r="G41" s="662" t="s">
        <v>608</v>
      </c>
      <c r="H41" s="662" t="s">
        <v>717</v>
      </c>
      <c r="I41" s="662" t="s">
        <v>718</v>
      </c>
      <c r="J41" s="662" t="s">
        <v>719</v>
      </c>
      <c r="K41" s="662" t="s">
        <v>720</v>
      </c>
      <c r="L41" s="664">
        <v>144.56916729655939</v>
      </c>
      <c r="M41" s="664">
        <v>2</v>
      </c>
      <c r="N41" s="665">
        <v>289.13833459311877</v>
      </c>
    </row>
    <row r="42" spans="1:14" ht="14.4" customHeight="1" x14ac:dyDescent="0.3">
      <c r="A42" s="660" t="s">
        <v>563</v>
      </c>
      <c r="B42" s="661" t="s">
        <v>564</v>
      </c>
      <c r="C42" s="662" t="s">
        <v>569</v>
      </c>
      <c r="D42" s="663" t="s">
        <v>3248</v>
      </c>
      <c r="E42" s="662" t="s">
        <v>586</v>
      </c>
      <c r="F42" s="663" t="s">
        <v>3269</v>
      </c>
      <c r="G42" s="662" t="s">
        <v>608</v>
      </c>
      <c r="H42" s="662" t="s">
        <v>721</v>
      </c>
      <c r="I42" s="662" t="s">
        <v>722</v>
      </c>
      <c r="J42" s="662" t="s">
        <v>723</v>
      </c>
      <c r="K42" s="662" t="s">
        <v>724</v>
      </c>
      <c r="L42" s="664">
        <v>126.52000000000001</v>
      </c>
      <c r="M42" s="664">
        <v>1</v>
      </c>
      <c r="N42" s="665">
        <v>126.52000000000001</v>
      </c>
    </row>
    <row r="43" spans="1:14" ht="14.4" customHeight="1" x14ac:dyDescent="0.3">
      <c r="A43" s="660" t="s">
        <v>563</v>
      </c>
      <c r="B43" s="661" t="s">
        <v>564</v>
      </c>
      <c r="C43" s="662" t="s">
        <v>569</v>
      </c>
      <c r="D43" s="663" t="s">
        <v>3248</v>
      </c>
      <c r="E43" s="662" t="s">
        <v>586</v>
      </c>
      <c r="F43" s="663" t="s">
        <v>3269</v>
      </c>
      <c r="G43" s="662" t="s">
        <v>608</v>
      </c>
      <c r="H43" s="662" t="s">
        <v>725</v>
      </c>
      <c r="I43" s="662" t="s">
        <v>726</v>
      </c>
      <c r="J43" s="662" t="s">
        <v>727</v>
      </c>
      <c r="K43" s="662" t="s">
        <v>728</v>
      </c>
      <c r="L43" s="664">
        <v>43.19</v>
      </c>
      <c r="M43" s="664">
        <v>2</v>
      </c>
      <c r="N43" s="665">
        <v>86.38</v>
      </c>
    </row>
    <row r="44" spans="1:14" ht="14.4" customHeight="1" x14ac:dyDescent="0.3">
      <c r="A44" s="660" t="s">
        <v>563</v>
      </c>
      <c r="B44" s="661" t="s">
        <v>564</v>
      </c>
      <c r="C44" s="662" t="s">
        <v>569</v>
      </c>
      <c r="D44" s="663" t="s">
        <v>3248</v>
      </c>
      <c r="E44" s="662" t="s">
        <v>586</v>
      </c>
      <c r="F44" s="663" t="s">
        <v>3269</v>
      </c>
      <c r="G44" s="662" t="s">
        <v>608</v>
      </c>
      <c r="H44" s="662" t="s">
        <v>729</v>
      </c>
      <c r="I44" s="662" t="s">
        <v>729</v>
      </c>
      <c r="J44" s="662" t="s">
        <v>730</v>
      </c>
      <c r="K44" s="662" t="s">
        <v>731</v>
      </c>
      <c r="L44" s="664">
        <v>36.559629629629633</v>
      </c>
      <c r="M44" s="664">
        <v>27</v>
      </c>
      <c r="N44" s="665">
        <v>987.11</v>
      </c>
    </row>
    <row r="45" spans="1:14" ht="14.4" customHeight="1" x14ac:dyDescent="0.3">
      <c r="A45" s="660" t="s">
        <v>563</v>
      </c>
      <c r="B45" s="661" t="s">
        <v>564</v>
      </c>
      <c r="C45" s="662" t="s">
        <v>569</v>
      </c>
      <c r="D45" s="663" t="s">
        <v>3248</v>
      </c>
      <c r="E45" s="662" t="s">
        <v>586</v>
      </c>
      <c r="F45" s="663" t="s">
        <v>3269</v>
      </c>
      <c r="G45" s="662" t="s">
        <v>608</v>
      </c>
      <c r="H45" s="662" t="s">
        <v>732</v>
      </c>
      <c r="I45" s="662" t="s">
        <v>733</v>
      </c>
      <c r="J45" s="662" t="s">
        <v>734</v>
      </c>
      <c r="K45" s="662" t="s">
        <v>735</v>
      </c>
      <c r="L45" s="664">
        <v>192.22159861056144</v>
      </c>
      <c r="M45" s="664">
        <v>5</v>
      </c>
      <c r="N45" s="665">
        <v>961.10799305280716</v>
      </c>
    </row>
    <row r="46" spans="1:14" ht="14.4" customHeight="1" x14ac:dyDescent="0.3">
      <c r="A46" s="660" t="s">
        <v>563</v>
      </c>
      <c r="B46" s="661" t="s">
        <v>564</v>
      </c>
      <c r="C46" s="662" t="s">
        <v>569</v>
      </c>
      <c r="D46" s="663" t="s">
        <v>3248</v>
      </c>
      <c r="E46" s="662" t="s">
        <v>586</v>
      </c>
      <c r="F46" s="663" t="s">
        <v>3269</v>
      </c>
      <c r="G46" s="662" t="s">
        <v>608</v>
      </c>
      <c r="H46" s="662" t="s">
        <v>736</v>
      </c>
      <c r="I46" s="662" t="s">
        <v>737</v>
      </c>
      <c r="J46" s="662" t="s">
        <v>738</v>
      </c>
      <c r="K46" s="662" t="s">
        <v>739</v>
      </c>
      <c r="L46" s="664">
        <v>181.56</v>
      </c>
      <c r="M46" s="664">
        <v>4</v>
      </c>
      <c r="N46" s="665">
        <v>726.24</v>
      </c>
    </row>
    <row r="47" spans="1:14" ht="14.4" customHeight="1" x14ac:dyDescent="0.3">
      <c r="A47" s="660" t="s">
        <v>563</v>
      </c>
      <c r="B47" s="661" t="s">
        <v>564</v>
      </c>
      <c r="C47" s="662" t="s">
        <v>569</v>
      </c>
      <c r="D47" s="663" t="s">
        <v>3248</v>
      </c>
      <c r="E47" s="662" t="s">
        <v>586</v>
      </c>
      <c r="F47" s="663" t="s">
        <v>3269</v>
      </c>
      <c r="G47" s="662" t="s">
        <v>608</v>
      </c>
      <c r="H47" s="662" t="s">
        <v>740</v>
      </c>
      <c r="I47" s="662" t="s">
        <v>741</v>
      </c>
      <c r="J47" s="662" t="s">
        <v>742</v>
      </c>
      <c r="K47" s="662" t="s">
        <v>743</v>
      </c>
      <c r="L47" s="664">
        <v>158.02000000000001</v>
      </c>
      <c r="M47" s="664">
        <v>2</v>
      </c>
      <c r="N47" s="665">
        <v>316.04000000000002</v>
      </c>
    </row>
    <row r="48" spans="1:14" ht="14.4" customHeight="1" x14ac:dyDescent="0.3">
      <c r="A48" s="660" t="s">
        <v>563</v>
      </c>
      <c r="B48" s="661" t="s">
        <v>564</v>
      </c>
      <c r="C48" s="662" t="s">
        <v>569</v>
      </c>
      <c r="D48" s="663" t="s">
        <v>3248</v>
      </c>
      <c r="E48" s="662" t="s">
        <v>586</v>
      </c>
      <c r="F48" s="663" t="s">
        <v>3269</v>
      </c>
      <c r="G48" s="662" t="s">
        <v>608</v>
      </c>
      <c r="H48" s="662" t="s">
        <v>744</v>
      </c>
      <c r="I48" s="662" t="s">
        <v>745</v>
      </c>
      <c r="J48" s="662" t="s">
        <v>746</v>
      </c>
      <c r="K48" s="662" t="s">
        <v>747</v>
      </c>
      <c r="L48" s="664">
        <v>212.01</v>
      </c>
      <c r="M48" s="664">
        <v>1</v>
      </c>
      <c r="N48" s="665">
        <v>212.01</v>
      </c>
    </row>
    <row r="49" spans="1:14" ht="14.4" customHeight="1" x14ac:dyDescent="0.3">
      <c r="A49" s="660" t="s">
        <v>563</v>
      </c>
      <c r="B49" s="661" t="s">
        <v>564</v>
      </c>
      <c r="C49" s="662" t="s">
        <v>569</v>
      </c>
      <c r="D49" s="663" t="s">
        <v>3248</v>
      </c>
      <c r="E49" s="662" t="s">
        <v>586</v>
      </c>
      <c r="F49" s="663" t="s">
        <v>3269</v>
      </c>
      <c r="G49" s="662" t="s">
        <v>608</v>
      </c>
      <c r="H49" s="662" t="s">
        <v>748</v>
      </c>
      <c r="I49" s="662" t="s">
        <v>749</v>
      </c>
      <c r="J49" s="662" t="s">
        <v>750</v>
      </c>
      <c r="K49" s="662" t="s">
        <v>751</v>
      </c>
      <c r="L49" s="664">
        <v>117.7000000000001</v>
      </c>
      <c r="M49" s="664">
        <v>1</v>
      </c>
      <c r="N49" s="665">
        <v>117.7000000000001</v>
      </c>
    </row>
    <row r="50" spans="1:14" ht="14.4" customHeight="1" x14ac:dyDescent="0.3">
      <c r="A50" s="660" t="s">
        <v>563</v>
      </c>
      <c r="B50" s="661" t="s">
        <v>564</v>
      </c>
      <c r="C50" s="662" t="s">
        <v>569</v>
      </c>
      <c r="D50" s="663" t="s">
        <v>3248</v>
      </c>
      <c r="E50" s="662" t="s">
        <v>586</v>
      </c>
      <c r="F50" s="663" t="s">
        <v>3269</v>
      </c>
      <c r="G50" s="662" t="s">
        <v>608</v>
      </c>
      <c r="H50" s="662" t="s">
        <v>752</v>
      </c>
      <c r="I50" s="662" t="s">
        <v>753</v>
      </c>
      <c r="J50" s="662" t="s">
        <v>754</v>
      </c>
      <c r="K50" s="662" t="s">
        <v>755</v>
      </c>
      <c r="L50" s="664">
        <v>113.55999999999999</v>
      </c>
      <c r="M50" s="664">
        <v>2</v>
      </c>
      <c r="N50" s="665">
        <v>227.11999999999998</v>
      </c>
    </row>
    <row r="51" spans="1:14" ht="14.4" customHeight="1" x14ac:dyDescent="0.3">
      <c r="A51" s="660" t="s">
        <v>563</v>
      </c>
      <c r="B51" s="661" t="s">
        <v>564</v>
      </c>
      <c r="C51" s="662" t="s">
        <v>569</v>
      </c>
      <c r="D51" s="663" t="s">
        <v>3248</v>
      </c>
      <c r="E51" s="662" t="s">
        <v>586</v>
      </c>
      <c r="F51" s="663" t="s">
        <v>3269</v>
      </c>
      <c r="G51" s="662" t="s">
        <v>608</v>
      </c>
      <c r="H51" s="662" t="s">
        <v>756</v>
      </c>
      <c r="I51" s="662" t="s">
        <v>757</v>
      </c>
      <c r="J51" s="662" t="s">
        <v>758</v>
      </c>
      <c r="K51" s="662" t="s">
        <v>759</v>
      </c>
      <c r="L51" s="664">
        <v>34.299905555358862</v>
      </c>
      <c r="M51" s="664">
        <v>2</v>
      </c>
      <c r="N51" s="665">
        <v>68.599811110717724</v>
      </c>
    </row>
    <row r="52" spans="1:14" ht="14.4" customHeight="1" x14ac:dyDescent="0.3">
      <c r="A52" s="660" t="s">
        <v>563</v>
      </c>
      <c r="B52" s="661" t="s">
        <v>564</v>
      </c>
      <c r="C52" s="662" t="s">
        <v>569</v>
      </c>
      <c r="D52" s="663" t="s">
        <v>3248</v>
      </c>
      <c r="E52" s="662" t="s">
        <v>586</v>
      </c>
      <c r="F52" s="663" t="s">
        <v>3269</v>
      </c>
      <c r="G52" s="662" t="s">
        <v>608</v>
      </c>
      <c r="H52" s="662" t="s">
        <v>760</v>
      </c>
      <c r="I52" s="662" t="s">
        <v>761</v>
      </c>
      <c r="J52" s="662" t="s">
        <v>762</v>
      </c>
      <c r="K52" s="662" t="s">
        <v>763</v>
      </c>
      <c r="L52" s="664">
        <v>82.039936207142119</v>
      </c>
      <c r="M52" s="664">
        <v>2</v>
      </c>
      <c r="N52" s="665">
        <v>164.07987241428424</v>
      </c>
    </row>
    <row r="53" spans="1:14" ht="14.4" customHeight="1" x14ac:dyDescent="0.3">
      <c r="A53" s="660" t="s">
        <v>563</v>
      </c>
      <c r="B53" s="661" t="s">
        <v>564</v>
      </c>
      <c r="C53" s="662" t="s">
        <v>569</v>
      </c>
      <c r="D53" s="663" t="s">
        <v>3248</v>
      </c>
      <c r="E53" s="662" t="s">
        <v>586</v>
      </c>
      <c r="F53" s="663" t="s">
        <v>3269</v>
      </c>
      <c r="G53" s="662" t="s">
        <v>608</v>
      </c>
      <c r="H53" s="662" t="s">
        <v>764</v>
      </c>
      <c r="I53" s="662" t="s">
        <v>765</v>
      </c>
      <c r="J53" s="662" t="s">
        <v>766</v>
      </c>
      <c r="K53" s="662" t="s">
        <v>767</v>
      </c>
      <c r="L53" s="664">
        <v>118.16879069837775</v>
      </c>
      <c r="M53" s="664">
        <v>1</v>
      </c>
      <c r="N53" s="665">
        <v>118.16879069837775</v>
      </c>
    </row>
    <row r="54" spans="1:14" ht="14.4" customHeight="1" x14ac:dyDescent="0.3">
      <c r="A54" s="660" t="s">
        <v>563</v>
      </c>
      <c r="B54" s="661" t="s">
        <v>564</v>
      </c>
      <c r="C54" s="662" t="s">
        <v>569</v>
      </c>
      <c r="D54" s="663" t="s">
        <v>3248</v>
      </c>
      <c r="E54" s="662" t="s">
        <v>586</v>
      </c>
      <c r="F54" s="663" t="s">
        <v>3269</v>
      </c>
      <c r="G54" s="662" t="s">
        <v>608</v>
      </c>
      <c r="H54" s="662" t="s">
        <v>768</v>
      </c>
      <c r="I54" s="662" t="s">
        <v>768</v>
      </c>
      <c r="J54" s="662" t="s">
        <v>769</v>
      </c>
      <c r="K54" s="662" t="s">
        <v>770</v>
      </c>
      <c r="L54" s="664">
        <v>65.273708621275546</v>
      </c>
      <c r="M54" s="664">
        <v>16</v>
      </c>
      <c r="N54" s="665">
        <v>1044.3793379404087</v>
      </c>
    </row>
    <row r="55" spans="1:14" ht="14.4" customHeight="1" x14ac:dyDescent="0.3">
      <c r="A55" s="660" t="s">
        <v>563</v>
      </c>
      <c r="B55" s="661" t="s">
        <v>564</v>
      </c>
      <c r="C55" s="662" t="s">
        <v>569</v>
      </c>
      <c r="D55" s="663" t="s">
        <v>3248</v>
      </c>
      <c r="E55" s="662" t="s">
        <v>586</v>
      </c>
      <c r="F55" s="663" t="s">
        <v>3269</v>
      </c>
      <c r="G55" s="662" t="s">
        <v>608</v>
      </c>
      <c r="H55" s="662" t="s">
        <v>771</v>
      </c>
      <c r="I55" s="662" t="s">
        <v>772</v>
      </c>
      <c r="J55" s="662" t="s">
        <v>773</v>
      </c>
      <c r="K55" s="662" t="s">
        <v>774</v>
      </c>
      <c r="L55" s="664">
        <v>328.26269286840596</v>
      </c>
      <c r="M55" s="664">
        <v>12</v>
      </c>
      <c r="N55" s="665">
        <v>3939.1523144208713</v>
      </c>
    </row>
    <row r="56" spans="1:14" ht="14.4" customHeight="1" x14ac:dyDescent="0.3">
      <c r="A56" s="660" t="s">
        <v>563</v>
      </c>
      <c r="B56" s="661" t="s">
        <v>564</v>
      </c>
      <c r="C56" s="662" t="s">
        <v>569</v>
      </c>
      <c r="D56" s="663" t="s">
        <v>3248</v>
      </c>
      <c r="E56" s="662" t="s">
        <v>586</v>
      </c>
      <c r="F56" s="663" t="s">
        <v>3269</v>
      </c>
      <c r="G56" s="662" t="s">
        <v>608</v>
      </c>
      <c r="H56" s="662" t="s">
        <v>775</v>
      </c>
      <c r="I56" s="662" t="s">
        <v>776</v>
      </c>
      <c r="J56" s="662" t="s">
        <v>777</v>
      </c>
      <c r="K56" s="662" t="s">
        <v>774</v>
      </c>
      <c r="L56" s="664">
        <v>338.23879980097445</v>
      </c>
      <c r="M56" s="664">
        <v>7</v>
      </c>
      <c r="N56" s="665">
        <v>2367.6715986068211</v>
      </c>
    </row>
    <row r="57" spans="1:14" ht="14.4" customHeight="1" x14ac:dyDescent="0.3">
      <c r="A57" s="660" t="s">
        <v>563</v>
      </c>
      <c r="B57" s="661" t="s">
        <v>564</v>
      </c>
      <c r="C57" s="662" t="s">
        <v>569</v>
      </c>
      <c r="D57" s="663" t="s">
        <v>3248</v>
      </c>
      <c r="E57" s="662" t="s">
        <v>586</v>
      </c>
      <c r="F57" s="663" t="s">
        <v>3269</v>
      </c>
      <c r="G57" s="662" t="s">
        <v>608</v>
      </c>
      <c r="H57" s="662" t="s">
        <v>778</v>
      </c>
      <c r="I57" s="662" t="s">
        <v>779</v>
      </c>
      <c r="J57" s="662" t="s">
        <v>780</v>
      </c>
      <c r="K57" s="662" t="s">
        <v>781</v>
      </c>
      <c r="L57" s="664">
        <v>73.579888683530626</v>
      </c>
      <c r="M57" s="664">
        <v>6</v>
      </c>
      <c r="N57" s="665">
        <v>441.47933210118379</v>
      </c>
    </row>
    <row r="58" spans="1:14" ht="14.4" customHeight="1" x14ac:dyDescent="0.3">
      <c r="A58" s="660" t="s">
        <v>563</v>
      </c>
      <c r="B58" s="661" t="s">
        <v>564</v>
      </c>
      <c r="C58" s="662" t="s">
        <v>569</v>
      </c>
      <c r="D58" s="663" t="s">
        <v>3248</v>
      </c>
      <c r="E58" s="662" t="s">
        <v>586</v>
      </c>
      <c r="F58" s="663" t="s">
        <v>3269</v>
      </c>
      <c r="G58" s="662" t="s">
        <v>608</v>
      </c>
      <c r="H58" s="662" t="s">
        <v>782</v>
      </c>
      <c r="I58" s="662" t="s">
        <v>783</v>
      </c>
      <c r="J58" s="662" t="s">
        <v>784</v>
      </c>
      <c r="K58" s="662" t="s">
        <v>785</v>
      </c>
      <c r="L58" s="664">
        <v>51.099503541317496</v>
      </c>
      <c r="M58" s="664">
        <v>1</v>
      </c>
      <c r="N58" s="665">
        <v>51.099503541317496</v>
      </c>
    </row>
    <row r="59" spans="1:14" ht="14.4" customHeight="1" x14ac:dyDescent="0.3">
      <c r="A59" s="660" t="s">
        <v>563</v>
      </c>
      <c r="B59" s="661" t="s">
        <v>564</v>
      </c>
      <c r="C59" s="662" t="s">
        <v>569</v>
      </c>
      <c r="D59" s="663" t="s">
        <v>3248</v>
      </c>
      <c r="E59" s="662" t="s">
        <v>586</v>
      </c>
      <c r="F59" s="663" t="s">
        <v>3269</v>
      </c>
      <c r="G59" s="662" t="s">
        <v>608</v>
      </c>
      <c r="H59" s="662" t="s">
        <v>786</v>
      </c>
      <c r="I59" s="662" t="s">
        <v>787</v>
      </c>
      <c r="J59" s="662" t="s">
        <v>788</v>
      </c>
      <c r="K59" s="662" t="s">
        <v>789</v>
      </c>
      <c r="L59" s="664">
        <v>319.51261630449244</v>
      </c>
      <c r="M59" s="664">
        <v>10</v>
      </c>
      <c r="N59" s="665">
        <v>3195.1261630449244</v>
      </c>
    </row>
    <row r="60" spans="1:14" ht="14.4" customHeight="1" x14ac:dyDescent="0.3">
      <c r="A60" s="660" t="s">
        <v>563</v>
      </c>
      <c r="B60" s="661" t="s">
        <v>564</v>
      </c>
      <c r="C60" s="662" t="s">
        <v>569</v>
      </c>
      <c r="D60" s="663" t="s">
        <v>3248</v>
      </c>
      <c r="E60" s="662" t="s">
        <v>586</v>
      </c>
      <c r="F60" s="663" t="s">
        <v>3269</v>
      </c>
      <c r="G60" s="662" t="s">
        <v>608</v>
      </c>
      <c r="H60" s="662" t="s">
        <v>790</v>
      </c>
      <c r="I60" s="662" t="s">
        <v>791</v>
      </c>
      <c r="J60" s="662" t="s">
        <v>792</v>
      </c>
      <c r="K60" s="662" t="s">
        <v>793</v>
      </c>
      <c r="L60" s="664">
        <v>85.796392295170392</v>
      </c>
      <c r="M60" s="664">
        <v>3</v>
      </c>
      <c r="N60" s="665">
        <v>257.38917688551118</v>
      </c>
    </row>
    <row r="61" spans="1:14" ht="14.4" customHeight="1" x14ac:dyDescent="0.3">
      <c r="A61" s="660" t="s">
        <v>563</v>
      </c>
      <c r="B61" s="661" t="s">
        <v>564</v>
      </c>
      <c r="C61" s="662" t="s">
        <v>569</v>
      </c>
      <c r="D61" s="663" t="s">
        <v>3248</v>
      </c>
      <c r="E61" s="662" t="s">
        <v>586</v>
      </c>
      <c r="F61" s="663" t="s">
        <v>3269</v>
      </c>
      <c r="G61" s="662" t="s">
        <v>608</v>
      </c>
      <c r="H61" s="662" t="s">
        <v>794</v>
      </c>
      <c r="I61" s="662" t="s">
        <v>795</v>
      </c>
      <c r="J61" s="662" t="s">
        <v>703</v>
      </c>
      <c r="K61" s="662" t="s">
        <v>796</v>
      </c>
      <c r="L61" s="664">
        <v>25.251427324631472</v>
      </c>
      <c r="M61" s="664">
        <v>13</v>
      </c>
      <c r="N61" s="665">
        <v>328.26855522020912</v>
      </c>
    </row>
    <row r="62" spans="1:14" ht="14.4" customHeight="1" x14ac:dyDescent="0.3">
      <c r="A62" s="660" t="s">
        <v>563</v>
      </c>
      <c r="B62" s="661" t="s">
        <v>564</v>
      </c>
      <c r="C62" s="662" t="s">
        <v>569</v>
      </c>
      <c r="D62" s="663" t="s">
        <v>3248</v>
      </c>
      <c r="E62" s="662" t="s">
        <v>586</v>
      </c>
      <c r="F62" s="663" t="s">
        <v>3269</v>
      </c>
      <c r="G62" s="662" t="s">
        <v>608</v>
      </c>
      <c r="H62" s="662" t="s">
        <v>797</v>
      </c>
      <c r="I62" s="662" t="s">
        <v>798</v>
      </c>
      <c r="J62" s="662" t="s">
        <v>799</v>
      </c>
      <c r="K62" s="662" t="s">
        <v>800</v>
      </c>
      <c r="L62" s="664">
        <v>190.27000000000004</v>
      </c>
      <c r="M62" s="664">
        <v>1</v>
      </c>
      <c r="N62" s="665">
        <v>190.27000000000004</v>
      </c>
    </row>
    <row r="63" spans="1:14" ht="14.4" customHeight="1" x14ac:dyDescent="0.3">
      <c r="A63" s="660" t="s">
        <v>563</v>
      </c>
      <c r="B63" s="661" t="s">
        <v>564</v>
      </c>
      <c r="C63" s="662" t="s">
        <v>569</v>
      </c>
      <c r="D63" s="663" t="s">
        <v>3248</v>
      </c>
      <c r="E63" s="662" t="s">
        <v>586</v>
      </c>
      <c r="F63" s="663" t="s">
        <v>3269</v>
      </c>
      <c r="G63" s="662" t="s">
        <v>608</v>
      </c>
      <c r="H63" s="662" t="s">
        <v>801</v>
      </c>
      <c r="I63" s="662" t="s">
        <v>802</v>
      </c>
      <c r="J63" s="662" t="s">
        <v>803</v>
      </c>
      <c r="K63" s="662" t="s">
        <v>804</v>
      </c>
      <c r="L63" s="664">
        <v>73.640390745252375</v>
      </c>
      <c r="M63" s="664">
        <v>31</v>
      </c>
      <c r="N63" s="665">
        <v>2282.8521131028238</v>
      </c>
    </row>
    <row r="64" spans="1:14" ht="14.4" customHeight="1" x14ac:dyDescent="0.3">
      <c r="A64" s="660" t="s">
        <v>563</v>
      </c>
      <c r="B64" s="661" t="s">
        <v>564</v>
      </c>
      <c r="C64" s="662" t="s">
        <v>569</v>
      </c>
      <c r="D64" s="663" t="s">
        <v>3248</v>
      </c>
      <c r="E64" s="662" t="s">
        <v>586</v>
      </c>
      <c r="F64" s="663" t="s">
        <v>3269</v>
      </c>
      <c r="G64" s="662" t="s">
        <v>608</v>
      </c>
      <c r="H64" s="662" t="s">
        <v>805</v>
      </c>
      <c r="I64" s="662" t="s">
        <v>806</v>
      </c>
      <c r="J64" s="662" t="s">
        <v>807</v>
      </c>
      <c r="K64" s="662" t="s">
        <v>808</v>
      </c>
      <c r="L64" s="664">
        <v>101.09887739806726</v>
      </c>
      <c r="M64" s="664">
        <v>8</v>
      </c>
      <c r="N64" s="665">
        <v>808.79101918453807</v>
      </c>
    </row>
    <row r="65" spans="1:14" ht="14.4" customHeight="1" x14ac:dyDescent="0.3">
      <c r="A65" s="660" t="s">
        <v>563</v>
      </c>
      <c r="B65" s="661" t="s">
        <v>564</v>
      </c>
      <c r="C65" s="662" t="s">
        <v>569</v>
      </c>
      <c r="D65" s="663" t="s">
        <v>3248</v>
      </c>
      <c r="E65" s="662" t="s">
        <v>586</v>
      </c>
      <c r="F65" s="663" t="s">
        <v>3269</v>
      </c>
      <c r="G65" s="662" t="s">
        <v>608</v>
      </c>
      <c r="H65" s="662" t="s">
        <v>809</v>
      </c>
      <c r="I65" s="662" t="s">
        <v>810</v>
      </c>
      <c r="J65" s="662" t="s">
        <v>807</v>
      </c>
      <c r="K65" s="662" t="s">
        <v>811</v>
      </c>
      <c r="L65" s="664">
        <v>150.47965852507258</v>
      </c>
      <c r="M65" s="664">
        <v>17</v>
      </c>
      <c r="N65" s="665">
        <v>2558.1541949262337</v>
      </c>
    </row>
    <row r="66" spans="1:14" ht="14.4" customHeight="1" x14ac:dyDescent="0.3">
      <c r="A66" s="660" t="s">
        <v>563</v>
      </c>
      <c r="B66" s="661" t="s">
        <v>564</v>
      </c>
      <c r="C66" s="662" t="s">
        <v>569</v>
      </c>
      <c r="D66" s="663" t="s">
        <v>3248</v>
      </c>
      <c r="E66" s="662" t="s">
        <v>586</v>
      </c>
      <c r="F66" s="663" t="s">
        <v>3269</v>
      </c>
      <c r="G66" s="662" t="s">
        <v>608</v>
      </c>
      <c r="H66" s="662" t="s">
        <v>812</v>
      </c>
      <c r="I66" s="662" t="s">
        <v>813</v>
      </c>
      <c r="J66" s="662" t="s">
        <v>814</v>
      </c>
      <c r="K66" s="662" t="s">
        <v>815</v>
      </c>
      <c r="L66" s="664">
        <v>96.902250977631269</v>
      </c>
      <c r="M66" s="664">
        <v>4</v>
      </c>
      <c r="N66" s="665">
        <v>387.60900391052508</v>
      </c>
    </row>
    <row r="67" spans="1:14" ht="14.4" customHeight="1" x14ac:dyDescent="0.3">
      <c r="A67" s="660" t="s">
        <v>563</v>
      </c>
      <c r="B67" s="661" t="s">
        <v>564</v>
      </c>
      <c r="C67" s="662" t="s">
        <v>569</v>
      </c>
      <c r="D67" s="663" t="s">
        <v>3248</v>
      </c>
      <c r="E67" s="662" t="s">
        <v>586</v>
      </c>
      <c r="F67" s="663" t="s">
        <v>3269</v>
      </c>
      <c r="G67" s="662" t="s">
        <v>608</v>
      </c>
      <c r="H67" s="662" t="s">
        <v>816</v>
      </c>
      <c r="I67" s="662" t="s">
        <v>817</v>
      </c>
      <c r="J67" s="662" t="s">
        <v>818</v>
      </c>
      <c r="K67" s="662" t="s">
        <v>819</v>
      </c>
      <c r="L67" s="664">
        <v>236.39562902054993</v>
      </c>
      <c r="M67" s="664">
        <v>1</v>
      </c>
      <c r="N67" s="665">
        <v>236.39562902054993</v>
      </c>
    </row>
    <row r="68" spans="1:14" ht="14.4" customHeight="1" x14ac:dyDescent="0.3">
      <c r="A68" s="660" t="s">
        <v>563</v>
      </c>
      <c r="B68" s="661" t="s">
        <v>564</v>
      </c>
      <c r="C68" s="662" t="s">
        <v>569</v>
      </c>
      <c r="D68" s="663" t="s">
        <v>3248</v>
      </c>
      <c r="E68" s="662" t="s">
        <v>586</v>
      </c>
      <c r="F68" s="663" t="s">
        <v>3269</v>
      </c>
      <c r="G68" s="662" t="s">
        <v>608</v>
      </c>
      <c r="H68" s="662" t="s">
        <v>820</v>
      </c>
      <c r="I68" s="662" t="s">
        <v>821</v>
      </c>
      <c r="J68" s="662" t="s">
        <v>822</v>
      </c>
      <c r="K68" s="662" t="s">
        <v>823</v>
      </c>
      <c r="L68" s="664">
        <v>115.46938869977744</v>
      </c>
      <c r="M68" s="664">
        <v>1</v>
      </c>
      <c r="N68" s="665">
        <v>115.46938869977744</v>
      </c>
    </row>
    <row r="69" spans="1:14" ht="14.4" customHeight="1" x14ac:dyDescent="0.3">
      <c r="A69" s="660" t="s">
        <v>563</v>
      </c>
      <c r="B69" s="661" t="s">
        <v>564</v>
      </c>
      <c r="C69" s="662" t="s">
        <v>569</v>
      </c>
      <c r="D69" s="663" t="s">
        <v>3248</v>
      </c>
      <c r="E69" s="662" t="s">
        <v>586</v>
      </c>
      <c r="F69" s="663" t="s">
        <v>3269</v>
      </c>
      <c r="G69" s="662" t="s">
        <v>608</v>
      </c>
      <c r="H69" s="662" t="s">
        <v>824</v>
      </c>
      <c r="I69" s="662" t="s">
        <v>825</v>
      </c>
      <c r="J69" s="662" t="s">
        <v>826</v>
      </c>
      <c r="K69" s="662" t="s">
        <v>827</v>
      </c>
      <c r="L69" s="664">
        <v>71.760000000000034</v>
      </c>
      <c r="M69" s="664">
        <v>2</v>
      </c>
      <c r="N69" s="665">
        <v>143.52000000000007</v>
      </c>
    </row>
    <row r="70" spans="1:14" ht="14.4" customHeight="1" x14ac:dyDescent="0.3">
      <c r="A70" s="660" t="s">
        <v>563</v>
      </c>
      <c r="B70" s="661" t="s">
        <v>564</v>
      </c>
      <c r="C70" s="662" t="s">
        <v>569</v>
      </c>
      <c r="D70" s="663" t="s">
        <v>3248</v>
      </c>
      <c r="E70" s="662" t="s">
        <v>586</v>
      </c>
      <c r="F70" s="663" t="s">
        <v>3269</v>
      </c>
      <c r="G70" s="662" t="s">
        <v>608</v>
      </c>
      <c r="H70" s="662" t="s">
        <v>828</v>
      </c>
      <c r="I70" s="662" t="s">
        <v>829</v>
      </c>
      <c r="J70" s="662" t="s">
        <v>830</v>
      </c>
      <c r="K70" s="662" t="s">
        <v>831</v>
      </c>
      <c r="L70" s="664">
        <v>124.20006930206061</v>
      </c>
      <c r="M70" s="664">
        <v>5</v>
      </c>
      <c r="N70" s="665">
        <v>621.00034651030307</v>
      </c>
    </row>
    <row r="71" spans="1:14" ht="14.4" customHeight="1" x14ac:dyDescent="0.3">
      <c r="A71" s="660" t="s">
        <v>563</v>
      </c>
      <c r="B71" s="661" t="s">
        <v>564</v>
      </c>
      <c r="C71" s="662" t="s">
        <v>569</v>
      </c>
      <c r="D71" s="663" t="s">
        <v>3248</v>
      </c>
      <c r="E71" s="662" t="s">
        <v>586</v>
      </c>
      <c r="F71" s="663" t="s">
        <v>3269</v>
      </c>
      <c r="G71" s="662" t="s">
        <v>608</v>
      </c>
      <c r="H71" s="662" t="s">
        <v>832</v>
      </c>
      <c r="I71" s="662" t="s">
        <v>833</v>
      </c>
      <c r="J71" s="662" t="s">
        <v>834</v>
      </c>
      <c r="K71" s="662" t="s">
        <v>835</v>
      </c>
      <c r="L71" s="664">
        <v>176.24000122123144</v>
      </c>
      <c r="M71" s="664">
        <v>1</v>
      </c>
      <c r="N71" s="665">
        <v>176.24000122123144</v>
      </c>
    </row>
    <row r="72" spans="1:14" ht="14.4" customHeight="1" x14ac:dyDescent="0.3">
      <c r="A72" s="660" t="s">
        <v>563</v>
      </c>
      <c r="B72" s="661" t="s">
        <v>564</v>
      </c>
      <c r="C72" s="662" t="s">
        <v>569</v>
      </c>
      <c r="D72" s="663" t="s">
        <v>3248</v>
      </c>
      <c r="E72" s="662" t="s">
        <v>586</v>
      </c>
      <c r="F72" s="663" t="s">
        <v>3269</v>
      </c>
      <c r="G72" s="662" t="s">
        <v>608</v>
      </c>
      <c r="H72" s="662" t="s">
        <v>836</v>
      </c>
      <c r="I72" s="662" t="s">
        <v>837</v>
      </c>
      <c r="J72" s="662" t="s">
        <v>838</v>
      </c>
      <c r="K72" s="662" t="s">
        <v>839</v>
      </c>
      <c r="L72" s="664">
        <v>359.67792428296241</v>
      </c>
      <c r="M72" s="664">
        <v>1</v>
      </c>
      <c r="N72" s="665">
        <v>359.67792428296241</v>
      </c>
    </row>
    <row r="73" spans="1:14" ht="14.4" customHeight="1" x14ac:dyDescent="0.3">
      <c r="A73" s="660" t="s">
        <v>563</v>
      </c>
      <c r="B73" s="661" t="s">
        <v>564</v>
      </c>
      <c r="C73" s="662" t="s">
        <v>569</v>
      </c>
      <c r="D73" s="663" t="s">
        <v>3248</v>
      </c>
      <c r="E73" s="662" t="s">
        <v>586</v>
      </c>
      <c r="F73" s="663" t="s">
        <v>3269</v>
      </c>
      <c r="G73" s="662" t="s">
        <v>608</v>
      </c>
      <c r="H73" s="662" t="s">
        <v>840</v>
      </c>
      <c r="I73" s="662" t="s">
        <v>841</v>
      </c>
      <c r="J73" s="662" t="s">
        <v>842</v>
      </c>
      <c r="K73" s="662" t="s">
        <v>843</v>
      </c>
      <c r="L73" s="664">
        <v>63.580000000000005</v>
      </c>
      <c r="M73" s="664">
        <v>3</v>
      </c>
      <c r="N73" s="665">
        <v>190.74</v>
      </c>
    </row>
    <row r="74" spans="1:14" ht="14.4" customHeight="1" x14ac:dyDescent="0.3">
      <c r="A74" s="660" t="s">
        <v>563</v>
      </c>
      <c r="B74" s="661" t="s">
        <v>564</v>
      </c>
      <c r="C74" s="662" t="s">
        <v>569</v>
      </c>
      <c r="D74" s="663" t="s">
        <v>3248</v>
      </c>
      <c r="E74" s="662" t="s">
        <v>586</v>
      </c>
      <c r="F74" s="663" t="s">
        <v>3269</v>
      </c>
      <c r="G74" s="662" t="s">
        <v>608</v>
      </c>
      <c r="H74" s="662" t="s">
        <v>844</v>
      </c>
      <c r="I74" s="662" t="s">
        <v>845</v>
      </c>
      <c r="J74" s="662" t="s">
        <v>846</v>
      </c>
      <c r="K74" s="662" t="s">
        <v>847</v>
      </c>
      <c r="L74" s="664">
        <v>39.83</v>
      </c>
      <c r="M74" s="664">
        <v>12</v>
      </c>
      <c r="N74" s="665">
        <v>477.96</v>
      </c>
    </row>
    <row r="75" spans="1:14" ht="14.4" customHeight="1" x14ac:dyDescent="0.3">
      <c r="A75" s="660" t="s">
        <v>563</v>
      </c>
      <c r="B75" s="661" t="s">
        <v>564</v>
      </c>
      <c r="C75" s="662" t="s">
        <v>569</v>
      </c>
      <c r="D75" s="663" t="s">
        <v>3248</v>
      </c>
      <c r="E75" s="662" t="s">
        <v>586</v>
      </c>
      <c r="F75" s="663" t="s">
        <v>3269</v>
      </c>
      <c r="G75" s="662" t="s">
        <v>608</v>
      </c>
      <c r="H75" s="662" t="s">
        <v>848</v>
      </c>
      <c r="I75" s="662" t="s">
        <v>849</v>
      </c>
      <c r="J75" s="662" t="s">
        <v>850</v>
      </c>
      <c r="K75" s="662" t="s">
        <v>851</v>
      </c>
      <c r="L75" s="664">
        <v>138.06112284821646</v>
      </c>
      <c r="M75" s="664">
        <v>36</v>
      </c>
      <c r="N75" s="665">
        <v>4970.2004225357923</v>
      </c>
    </row>
    <row r="76" spans="1:14" ht="14.4" customHeight="1" x14ac:dyDescent="0.3">
      <c r="A76" s="660" t="s">
        <v>563</v>
      </c>
      <c r="B76" s="661" t="s">
        <v>564</v>
      </c>
      <c r="C76" s="662" t="s">
        <v>569</v>
      </c>
      <c r="D76" s="663" t="s">
        <v>3248</v>
      </c>
      <c r="E76" s="662" t="s">
        <v>586</v>
      </c>
      <c r="F76" s="663" t="s">
        <v>3269</v>
      </c>
      <c r="G76" s="662" t="s">
        <v>608</v>
      </c>
      <c r="H76" s="662" t="s">
        <v>852</v>
      </c>
      <c r="I76" s="662" t="s">
        <v>853</v>
      </c>
      <c r="J76" s="662" t="s">
        <v>854</v>
      </c>
      <c r="K76" s="662" t="s">
        <v>855</v>
      </c>
      <c r="L76" s="664">
        <v>81.07975263655743</v>
      </c>
      <c r="M76" s="664">
        <v>1</v>
      </c>
      <c r="N76" s="665">
        <v>81.07975263655743</v>
      </c>
    </row>
    <row r="77" spans="1:14" ht="14.4" customHeight="1" x14ac:dyDescent="0.3">
      <c r="A77" s="660" t="s">
        <v>563</v>
      </c>
      <c r="B77" s="661" t="s">
        <v>564</v>
      </c>
      <c r="C77" s="662" t="s">
        <v>569</v>
      </c>
      <c r="D77" s="663" t="s">
        <v>3248</v>
      </c>
      <c r="E77" s="662" t="s">
        <v>586</v>
      </c>
      <c r="F77" s="663" t="s">
        <v>3269</v>
      </c>
      <c r="G77" s="662" t="s">
        <v>608</v>
      </c>
      <c r="H77" s="662" t="s">
        <v>856</v>
      </c>
      <c r="I77" s="662" t="s">
        <v>857</v>
      </c>
      <c r="J77" s="662" t="s">
        <v>858</v>
      </c>
      <c r="K77" s="662" t="s">
        <v>859</v>
      </c>
      <c r="L77" s="664">
        <v>68.76995268672232</v>
      </c>
      <c r="M77" s="664">
        <v>1</v>
      </c>
      <c r="N77" s="665">
        <v>68.76995268672232</v>
      </c>
    </row>
    <row r="78" spans="1:14" ht="14.4" customHeight="1" x14ac:dyDescent="0.3">
      <c r="A78" s="660" t="s">
        <v>563</v>
      </c>
      <c r="B78" s="661" t="s">
        <v>564</v>
      </c>
      <c r="C78" s="662" t="s">
        <v>569</v>
      </c>
      <c r="D78" s="663" t="s">
        <v>3248</v>
      </c>
      <c r="E78" s="662" t="s">
        <v>586</v>
      </c>
      <c r="F78" s="663" t="s">
        <v>3269</v>
      </c>
      <c r="G78" s="662" t="s">
        <v>608</v>
      </c>
      <c r="H78" s="662" t="s">
        <v>860</v>
      </c>
      <c r="I78" s="662" t="s">
        <v>861</v>
      </c>
      <c r="J78" s="662" t="s">
        <v>862</v>
      </c>
      <c r="K78" s="662" t="s">
        <v>863</v>
      </c>
      <c r="L78" s="664">
        <v>127.94806235145765</v>
      </c>
      <c r="M78" s="664">
        <v>1</v>
      </c>
      <c r="N78" s="665">
        <v>127.94806235145765</v>
      </c>
    </row>
    <row r="79" spans="1:14" ht="14.4" customHeight="1" x14ac:dyDescent="0.3">
      <c r="A79" s="660" t="s">
        <v>563</v>
      </c>
      <c r="B79" s="661" t="s">
        <v>564</v>
      </c>
      <c r="C79" s="662" t="s">
        <v>569</v>
      </c>
      <c r="D79" s="663" t="s">
        <v>3248</v>
      </c>
      <c r="E79" s="662" t="s">
        <v>586</v>
      </c>
      <c r="F79" s="663" t="s">
        <v>3269</v>
      </c>
      <c r="G79" s="662" t="s">
        <v>608</v>
      </c>
      <c r="H79" s="662" t="s">
        <v>864</v>
      </c>
      <c r="I79" s="662" t="s">
        <v>865</v>
      </c>
      <c r="J79" s="662" t="s">
        <v>866</v>
      </c>
      <c r="K79" s="662" t="s">
        <v>867</v>
      </c>
      <c r="L79" s="664">
        <v>88.459649904554226</v>
      </c>
      <c r="M79" s="664">
        <v>7</v>
      </c>
      <c r="N79" s="665">
        <v>619.21754933187958</v>
      </c>
    </row>
    <row r="80" spans="1:14" ht="14.4" customHeight="1" x14ac:dyDescent="0.3">
      <c r="A80" s="660" t="s">
        <v>563</v>
      </c>
      <c r="B80" s="661" t="s">
        <v>564</v>
      </c>
      <c r="C80" s="662" t="s">
        <v>569</v>
      </c>
      <c r="D80" s="663" t="s">
        <v>3248</v>
      </c>
      <c r="E80" s="662" t="s">
        <v>586</v>
      </c>
      <c r="F80" s="663" t="s">
        <v>3269</v>
      </c>
      <c r="G80" s="662" t="s">
        <v>608</v>
      </c>
      <c r="H80" s="662" t="s">
        <v>868</v>
      </c>
      <c r="I80" s="662" t="s">
        <v>869</v>
      </c>
      <c r="J80" s="662" t="s">
        <v>870</v>
      </c>
      <c r="K80" s="662" t="s">
        <v>871</v>
      </c>
      <c r="L80" s="664">
        <v>40.429717754661425</v>
      </c>
      <c r="M80" s="664">
        <v>2</v>
      </c>
      <c r="N80" s="665">
        <v>80.85943550932285</v>
      </c>
    </row>
    <row r="81" spans="1:14" ht="14.4" customHeight="1" x14ac:dyDescent="0.3">
      <c r="A81" s="660" t="s">
        <v>563</v>
      </c>
      <c r="B81" s="661" t="s">
        <v>564</v>
      </c>
      <c r="C81" s="662" t="s">
        <v>569</v>
      </c>
      <c r="D81" s="663" t="s">
        <v>3248</v>
      </c>
      <c r="E81" s="662" t="s">
        <v>586</v>
      </c>
      <c r="F81" s="663" t="s">
        <v>3269</v>
      </c>
      <c r="G81" s="662" t="s">
        <v>608</v>
      </c>
      <c r="H81" s="662" t="s">
        <v>872</v>
      </c>
      <c r="I81" s="662" t="s">
        <v>873</v>
      </c>
      <c r="J81" s="662" t="s">
        <v>870</v>
      </c>
      <c r="K81" s="662" t="s">
        <v>874</v>
      </c>
      <c r="L81" s="664">
        <v>286.1099999999999</v>
      </c>
      <c r="M81" s="664">
        <v>2</v>
      </c>
      <c r="N81" s="665">
        <v>572.2199999999998</v>
      </c>
    </row>
    <row r="82" spans="1:14" ht="14.4" customHeight="1" x14ac:dyDescent="0.3">
      <c r="A82" s="660" t="s">
        <v>563</v>
      </c>
      <c r="B82" s="661" t="s">
        <v>564</v>
      </c>
      <c r="C82" s="662" t="s">
        <v>569</v>
      </c>
      <c r="D82" s="663" t="s">
        <v>3248</v>
      </c>
      <c r="E82" s="662" t="s">
        <v>586</v>
      </c>
      <c r="F82" s="663" t="s">
        <v>3269</v>
      </c>
      <c r="G82" s="662" t="s">
        <v>608</v>
      </c>
      <c r="H82" s="662" t="s">
        <v>875</v>
      </c>
      <c r="I82" s="662" t="s">
        <v>876</v>
      </c>
      <c r="J82" s="662" t="s">
        <v>877</v>
      </c>
      <c r="K82" s="662" t="s">
        <v>878</v>
      </c>
      <c r="L82" s="664">
        <v>375.80000139567932</v>
      </c>
      <c r="M82" s="664">
        <v>10</v>
      </c>
      <c r="N82" s="665">
        <v>3758.0000139567933</v>
      </c>
    </row>
    <row r="83" spans="1:14" ht="14.4" customHeight="1" x14ac:dyDescent="0.3">
      <c r="A83" s="660" t="s">
        <v>563</v>
      </c>
      <c r="B83" s="661" t="s">
        <v>564</v>
      </c>
      <c r="C83" s="662" t="s">
        <v>569</v>
      </c>
      <c r="D83" s="663" t="s">
        <v>3248</v>
      </c>
      <c r="E83" s="662" t="s">
        <v>586</v>
      </c>
      <c r="F83" s="663" t="s">
        <v>3269</v>
      </c>
      <c r="G83" s="662" t="s">
        <v>608</v>
      </c>
      <c r="H83" s="662" t="s">
        <v>879</v>
      </c>
      <c r="I83" s="662" t="s">
        <v>880</v>
      </c>
      <c r="J83" s="662" t="s">
        <v>881</v>
      </c>
      <c r="K83" s="662" t="s">
        <v>882</v>
      </c>
      <c r="L83" s="664">
        <v>45.642500000000013</v>
      </c>
      <c r="M83" s="664">
        <v>4</v>
      </c>
      <c r="N83" s="665">
        <v>182.57000000000005</v>
      </c>
    </row>
    <row r="84" spans="1:14" ht="14.4" customHeight="1" x14ac:dyDescent="0.3">
      <c r="A84" s="660" t="s">
        <v>563</v>
      </c>
      <c r="B84" s="661" t="s">
        <v>564</v>
      </c>
      <c r="C84" s="662" t="s">
        <v>569</v>
      </c>
      <c r="D84" s="663" t="s">
        <v>3248</v>
      </c>
      <c r="E84" s="662" t="s">
        <v>586</v>
      </c>
      <c r="F84" s="663" t="s">
        <v>3269</v>
      </c>
      <c r="G84" s="662" t="s">
        <v>608</v>
      </c>
      <c r="H84" s="662" t="s">
        <v>883</v>
      </c>
      <c r="I84" s="662" t="s">
        <v>884</v>
      </c>
      <c r="J84" s="662" t="s">
        <v>885</v>
      </c>
      <c r="K84" s="662" t="s">
        <v>886</v>
      </c>
      <c r="L84" s="664">
        <v>161.34200000000001</v>
      </c>
      <c r="M84" s="664">
        <v>10</v>
      </c>
      <c r="N84" s="665">
        <v>1613.42</v>
      </c>
    </row>
    <row r="85" spans="1:14" ht="14.4" customHeight="1" x14ac:dyDescent="0.3">
      <c r="A85" s="660" t="s">
        <v>563</v>
      </c>
      <c r="B85" s="661" t="s">
        <v>564</v>
      </c>
      <c r="C85" s="662" t="s">
        <v>569</v>
      </c>
      <c r="D85" s="663" t="s">
        <v>3248</v>
      </c>
      <c r="E85" s="662" t="s">
        <v>586</v>
      </c>
      <c r="F85" s="663" t="s">
        <v>3269</v>
      </c>
      <c r="G85" s="662" t="s">
        <v>608</v>
      </c>
      <c r="H85" s="662" t="s">
        <v>887</v>
      </c>
      <c r="I85" s="662" t="s">
        <v>888</v>
      </c>
      <c r="J85" s="662" t="s">
        <v>889</v>
      </c>
      <c r="K85" s="662" t="s">
        <v>890</v>
      </c>
      <c r="L85" s="664">
        <v>45.340397809686316</v>
      </c>
      <c r="M85" s="664">
        <v>21</v>
      </c>
      <c r="N85" s="665">
        <v>952.14835400341269</v>
      </c>
    </row>
    <row r="86" spans="1:14" ht="14.4" customHeight="1" x14ac:dyDescent="0.3">
      <c r="A86" s="660" t="s">
        <v>563</v>
      </c>
      <c r="B86" s="661" t="s">
        <v>564</v>
      </c>
      <c r="C86" s="662" t="s">
        <v>569</v>
      </c>
      <c r="D86" s="663" t="s">
        <v>3248</v>
      </c>
      <c r="E86" s="662" t="s">
        <v>586</v>
      </c>
      <c r="F86" s="663" t="s">
        <v>3269</v>
      </c>
      <c r="G86" s="662" t="s">
        <v>608</v>
      </c>
      <c r="H86" s="662" t="s">
        <v>891</v>
      </c>
      <c r="I86" s="662" t="s">
        <v>892</v>
      </c>
      <c r="J86" s="662" t="s">
        <v>893</v>
      </c>
      <c r="K86" s="662" t="s">
        <v>894</v>
      </c>
      <c r="L86" s="664">
        <v>26.370696321558675</v>
      </c>
      <c r="M86" s="664">
        <v>42</v>
      </c>
      <c r="N86" s="665">
        <v>1107.5692455054643</v>
      </c>
    </row>
    <row r="87" spans="1:14" ht="14.4" customHeight="1" x14ac:dyDescent="0.3">
      <c r="A87" s="660" t="s">
        <v>563</v>
      </c>
      <c r="B87" s="661" t="s">
        <v>564</v>
      </c>
      <c r="C87" s="662" t="s">
        <v>569</v>
      </c>
      <c r="D87" s="663" t="s">
        <v>3248</v>
      </c>
      <c r="E87" s="662" t="s">
        <v>586</v>
      </c>
      <c r="F87" s="663" t="s">
        <v>3269</v>
      </c>
      <c r="G87" s="662" t="s">
        <v>608</v>
      </c>
      <c r="H87" s="662" t="s">
        <v>895</v>
      </c>
      <c r="I87" s="662" t="s">
        <v>896</v>
      </c>
      <c r="J87" s="662" t="s">
        <v>897</v>
      </c>
      <c r="K87" s="662" t="s">
        <v>898</v>
      </c>
      <c r="L87" s="664">
        <v>220.03208527444977</v>
      </c>
      <c r="M87" s="664">
        <v>6</v>
      </c>
      <c r="N87" s="665">
        <v>1320.1925116466987</v>
      </c>
    </row>
    <row r="88" spans="1:14" ht="14.4" customHeight="1" x14ac:dyDescent="0.3">
      <c r="A88" s="660" t="s">
        <v>563</v>
      </c>
      <c r="B88" s="661" t="s">
        <v>564</v>
      </c>
      <c r="C88" s="662" t="s">
        <v>569</v>
      </c>
      <c r="D88" s="663" t="s">
        <v>3248</v>
      </c>
      <c r="E88" s="662" t="s">
        <v>586</v>
      </c>
      <c r="F88" s="663" t="s">
        <v>3269</v>
      </c>
      <c r="G88" s="662" t="s">
        <v>608</v>
      </c>
      <c r="H88" s="662" t="s">
        <v>899</v>
      </c>
      <c r="I88" s="662" t="s">
        <v>899</v>
      </c>
      <c r="J88" s="662" t="s">
        <v>900</v>
      </c>
      <c r="K88" s="662" t="s">
        <v>901</v>
      </c>
      <c r="L88" s="664">
        <v>319.02</v>
      </c>
      <c r="M88" s="664">
        <v>1</v>
      </c>
      <c r="N88" s="665">
        <v>319.02</v>
      </c>
    </row>
    <row r="89" spans="1:14" ht="14.4" customHeight="1" x14ac:dyDescent="0.3">
      <c r="A89" s="660" t="s">
        <v>563</v>
      </c>
      <c r="B89" s="661" t="s">
        <v>564</v>
      </c>
      <c r="C89" s="662" t="s">
        <v>569</v>
      </c>
      <c r="D89" s="663" t="s">
        <v>3248</v>
      </c>
      <c r="E89" s="662" t="s">
        <v>586</v>
      </c>
      <c r="F89" s="663" t="s">
        <v>3269</v>
      </c>
      <c r="G89" s="662" t="s">
        <v>608</v>
      </c>
      <c r="H89" s="662" t="s">
        <v>902</v>
      </c>
      <c r="I89" s="662" t="s">
        <v>903</v>
      </c>
      <c r="J89" s="662" t="s">
        <v>904</v>
      </c>
      <c r="K89" s="662" t="s">
        <v>905</v>
      </c>
      <c r="L89" s="664">
        <v>150.06530750212835</v>
      </c>
      <c r="M89" s="664">
        <v>5</v>
      </c>
      <c r="N89" s="665">
        <v>750.32653751064174</v>
      </c>
    </row>
    <row r="90" spans="1:14" ht="14.4" customHeight="1" x14ac:dyDescent="0.3">
      <c r="A90" s="660" t="s">
        <v>563</v>
      </c>
      <c r="B90" s="661" t="s">
        <v>564</v>
      </c>
      <c r="C90" s="662" t="s">
        <v>569</v>
      </c>
      <c r="D90" s="663" t="s">
        <v>3248</v>
      </c>
      <c r="E90" s="662" t="s">
        <v>586</v>
      </c>
      <c r="F90" s="663" t="s">
        <v>3269</v>
      </c>
      <c r="G90" s="662" t="s">
        <v>608</v>
      </c>
      <c r="H90" s="662" t="s">
        <v>906</v>
      </c>
      <c r="I90" s="662" t="s">
        <v>215</v>
      </c>
      <c r="J90" s="662" t="s">
        <v>907</v>
      </c>
      <c r="K90" s="662"/>
      <c r="L90" s="664">
        <v>97.320302848954228</v>
      </c>
      <c r="M90" s="664">
        <v>50</v>
      </c>
      <c r="N90" s="665">
        <v>4866.0151424477117</v>
      </c>
    </row>
    <row r="91" spans="1:14" ht="14.4" customHeight="1" x14ac:dyDescent="0.3">
      <c r="A91" s="660" t="s">
        <v>563</v>
      </c>
      <c r="B91" s="661" t="s">
        <v>564</v>
      </c>
      <c r="C91" s="662" t="s">
        <v>569</v>
      </c>
      <c r="D91" s="663" t="s">
        <v>3248</v>
      </c>
      <c r="E91" s="662" t="s">
        <v>586</v>
      </c>
      <c r="F91" s="663" t="s">
        <v>3269</v>
      </c>
      <c r="G91" s="662" t="s">
        <v>608</v>
      </c>
      <c r="H91" s="662" t="s">
        <v>908</v>
      </c>
      <c r="I91" s="662" t="s">
        <v>215</v>
      </c>
      <c r="J91" s="662" t="s">
        <v>909</v>
      </c>
      <c r="K91" s="662"/>
      <c r="L91" s="664">
        <v>36.300000000000004</v>
      </c>
      <c r="M91" s="664">
        <v>3</v>
      </c>
      <c r="N91" s="665">
        <v>108.90000000000002</v>
      </c>
    </row>
    <row r="92" spans="1:14" ht="14.4" customHeight="1" x14ac:dyDescent="0.3">
      <c r="A92" s="660" t="s">
        <v>563</v>
      </c>
      <c r="B92" s="661" t="s">
        <v>564</v>
      </c>
      <c r="C92" s="662" t="s">
        <v>569</v>
      </c>
      <c r="D92" s="663" t="s">
        <v>3248</v>
      </c>
      <c r="E92" s="662" t="s">
        <v>586</v>
      </c>
      <c r="F92" s="663" t="s">
        <v>3269</v>
      </c>
      <c r="G92" s="662" t="s">
        <v>608</v>
      </c>
      <c r="H92" s="662" t="s">
        <v>910</v>
      </c>
      <c r="I92" s="662" t="s">
        <v>215</v>
      </c>
      <c r="J92" s="662" t="s">
        <v>911</v>
      </c>
      <c r="K92" s="662"/>
      <c r="L92" s="664">
        <v>216.65422383894838</v>
      </c>
      <c r="M92" s="664">
        <v>4</v>
      </c>
      <c r="N92" s="665">
        <v>866.61689535579353</v>
      </c>
    </row>
    <row r="93" spans="1:14" ht="14.4" customHeight="1" x14ac:dyDescent="0.3">
      <c r="A93" s="660" t="s">
        <v>563</v>
      </c>
      <c r="B93" s="661" t="s">
        <v>564</v>
      </c>
      <c r="C93" s="662" t="s">
        <v>569</v>
      </c>
      <c r="D93" s="663" t="s">
        <v>3248</v>
      </c>
      <c r="E93" s="662" t="s">
        <v>586</v>
      </c>
      <c r="F93" s="663" t="s">
        <v>3269</v>
      </c>
      <c r="G93" s="662" t="s">
        <v>608</v>
      </c>
      <c r="H93" s="662" t="s">
        <v>912</v>
      </c>
      <c r="I93" s="662" t="s">
        <v>215</v>
      </c>
      <c r="J93" s="662" t="s">
        <v>913</v>
      </c>
      <c r="K93" s="662"/>
      <c r="L93" s="664">
        <v>32.004120256567937</v>
      </c>
      <c r="M93" s="664">
        <v>12</v>
      </c>
      <c r="N93" s="665">
        <v>384.04944307881527</v>
      </c>
    </row>
    <row r="94" spans="1:14" ht="14.4" customHeight="1" x14ac:dyDescent="0.3">
      <c r="A94" s="660" t="s">
        <v>563</v>
      </c>
      <c r="B94" s="661" t="s">
        <v>564</v>
      </c>
      <c r="C94" s="662" t="s">
        <v>569</v>
      </c>
      <c r="D94" s="663" t="s">
        <v>3248</v>
      </c>
      <c r="E94" s="662" t="s">
        <v>586</v>
      </c>
      <c r="F94" s="663" t="s">
        <v>3269</v>
      </c>
      <c r="G94" s="662" t="s">
        <v>608</v>
      </c>
      <c r="H94" s="662" t="s">
        <v>914</v>
      </c>
      <c r="I94" s="662" t="s">
        <v>215</v>
      </c>
      <c r="J94" s="662" t="s">
        <v>915</v>
      </c>
      <c r="K94" s="662"/>
      <c r="L94" s="664">
        <v>144.85857142857142</v>
      </c>
      <c r="M94" s="664">
        <v>7</v>
      </c>
      <c r="N94" s="665">
        <v>1014.0099999999999</v>
      </c>
    </row>
    <row r="95" spans="1:14" ht="14.4" customHeight="1" x14ac:dyDescent="0.3">
      <c r="A95" s="660" t="s">
        <v>563</v>
      </c>
      <c r="B95" s="661" t="s">
        <v>564</v>
      </c>
      <c r="C95" s="662" t="s">
        <v>569</v>
      </c>
      <c r="D95" s="663" t="s">
        <v>3248</v>
      </c>
      <c r="E95" s="662" t="s">
        <v>586</v>
      </c>
      <c r="F95" s="663" t="s">
        <v>3269</v>
      </c>
      <c r="G95" s="662" t="s">
        <v>608</v>
      </c>
      <c r="H95" s="662" t="s">
        <v>916</v>
      </c>
      <c r="I95" s="662" t="s">
        <v>215</v>
      </c>
      <c r="J95" s="662" t="s">
        <v>917</v>
      </c>
      <c r="K95" s="662"/>
      <c r="L95" s="664">
        <v>99.213789121591958</v>
      </c>
      <c r="M95" s="664">
        <v>19</v>
      </c>
      <c r="N95" s="665">
        <v>1885.0619933102473</v>
      </c>
    </row>
    <row r="96" spans="1:14" ht="14.4" customHeight="1" x14ac:dyDescent="0.3">
      <c r="A96" s="660" t="s">
        <v>563</v>
      </c>
      <c r="B96" s="661" t="s">
        <v>564</v>
      </c>
      <c r="C96" s="662" t="s">
        <v>569</v>
      </c>
      <c r="D96" s="663" t="s">
        <v>3248</v>
      </c>
      <c r="E96" s="662" t="s">
        <v>586</v>
      </c>
      <c r="F96" s="663" t="s">
        <v>3269</v>
      </c>
      <c r="G96" s="662" t="s">
        <v>608</v>
      </c>
      <c r="H96" s="662" t="s">
        <v>918</v>
      </c>
      <c r="I96" s="662" t="s">
        <v>919</v>
      </c>
      <c r="J96" s="662" t="s">
        <v>920</v>
      </c>
      <c r="K96" s="662" t="s">
        <v>921</v>
      </c>
      <c r="L96" s="664">
        <v>27.11999999999999</v>
      </c>
      <c r="M96" s="664">
        <v>4</v>
      </c>
      <c r="N96" s="665">
        <v>108.47999999999996</v>
      </c>
    </row>
    <row r="97" spans="1:14" ht="14.4" customHeight="1" x14ac:dyDescent="0.3">
      <c r="A97" s="660" t="s">
        <v>563</v>
      </c>
      <c r="B97" s="661" t="s">
        <v>564</v>
      </c>
      <c r="C97" s="662" t="s">
        <v>569</v>
      </c>
      <c r="D97" s="663" t="s">
        <v>3248</v>
      </c>
      <c r="E97" s="662" t="s">
        <v>586</v>
      </c>
      <c r="F97" s="663" t="s">
        <v>3269</v>
      </c>
      <c r="G97" s="662" t="s">
        <v>608</v>
      </c>
      <c r="H97" s="662" t="s">
        <v>922</v>
      </c>
      <c r="I97" s="662" t="s">
        <v>215</v>
      </c>
      <c r="J97" s="662" t="s">
        <v>923</v>
      </c>
      <c r="K97" s="662" t="s">
        <v>924</v>
      </c>
      <c r="L97" s="664">
        <v>1377.51</v>
      </c>
      <c r="M97" s="664">
        <v>1</v>
      </c>
      <c r="N97" s="665">
        <v>1377.51</v>
      </c>
    </row>
    <row r="98" spans="1:14" ht="14.4" customHeight="1" x14ac:dyDescent="0.3">
      <c r="A98" s="660" t="s">
        <v>563</v>
      </c>
      <c r="B98" s="661" t="s">
        <v>564</v>
      </c>
      <c r="C98" s="662" t="s">
        <v>569</v>
      </c>
      <c r="D98" s="663" t="s">
        <v>3248</v>
      </c>
      <c r="E98" s="662" t="s">
        <v>586</v>
      </c>
      <c r="F98" s="663" t="s">
        <v>3269</v>
      </c>
      <c r="G98" s="662" t="s">
        <v>608</v>
      </c>
      <c r="H98" s="662" t="s">
        <v>925</v>
      </c>
      <c r="I98" s="662" t="s">
        <v>926</v>
      </c>
      <c r="J98" s="662" t="s">
        <v>893</v>
      </c>
      <c r="K98" s="662" t="s">
        <v>927</v>
      </c>
      <c r="L98" s="664">
        <v>58.250000000000014</v>
      </c>
      <c r="M98" s="664">
        <v>4</v>
      </c>
      <c r="N98" s="665">
        <v>233.00000000000006</v>
      </c>
    </row>
    <row r="99" spans="1:14" ht="14.4" customHeight="1" x14ac:dyDescent="0.3">
      <c r="A99" s="660" t="s">
        <v>563</v>
      </c>
      <c r="B99" s="661" t="s">
        <v>564</v>
      </c>
      <c r="C99" s="662" t="s">
        <v>569</v>
      </c>
      <c r="D99" s="663" t="s">
        <v>3248</v>
      </c>
      <c r="E99" s="662" t="s">
        <v>586</v>
      </c>
      <c r="F99" s="663" t="s">
        <v>3269</v>
      </c>
      <c r="G99" s="662" t="s">
        <v>608</v>
      </c>
      <c r="H99" s="662" t="s">
        <v>928</v>
      </c>
      <c r="I99" s="662" t="s">
        <v>929</v>
      </c>
      <c r="J99" s="662" t="s">
        <v>930</v>
      </c>
      <c r="K99" s="662" t="s">
        <v>931</v>
      </c>
      <c r="L99" s="664">
        <v>64.25</v>
      </c>
      <c r="M99" s="664">
        <v>1</v>
      </c>
      <c r="N99" s="665">
        <v>64.25</v>
      </c>
    </row>
    <row r="100" spans="1:14" ht="14.4" customHeight="1" x14ac:dyDescent="0.3">
      <c r="A100" s="660" t="s">
        <v>563</v>
      </c>
      <c r="B100" s="661" t="s">
        <v>564</v>
      </c>
      <c r="C100" s="662" t="s">
        <v>569</v>
      </c>
      <c r="D100" s="663" t="s">
        <v>3248</v>
      </c>
      <c r="E100" s="662" t="s">
        <v>586</v>
      </c>
      <c r="F100" s="663" t="s">
        <v>3269</v>
      </c>
      <c r="G100" s="662" t="s">
        <v>608</v>
      </c>
      <c r="H100" s="662" t="s">
        <v>932</v>
      </c>
      <c r="I100" s="662" t="s">
        <v>933</v>
      </c>
      <c r="J100" s="662" t="s">
        <v>934</v>
      </c>
      <c r="K100" s="662" t="s">
        <v>935</v>
      </c>
      <c r="L100" s="664">
        <v>112.96</v>
      </c>
      <c r="M100" s="664">
        <v>2</v>
      </c>
      <c r="N100" s="665">
        <v>225.92</v>
      </c>
    </row>
    <row r="101" spans="1:14" ht="14.4" customHeight="1" x14ac:dyDescent="0.3">
      <c r="A101" s="660" t="s">
        <v>563</v>
      </c>
      <c r="B101" s="661" t="s">
        <v>564</v>
      </c>
      <c r="C101" s="662" t="s">
        <v>569</v>
      </c>
      <c r="D101" s="663" t="s">
        <v>3248</v>
      </c>
      <c r="E101" s="662" t="s">
        <v>586</v>
      </c>
      <c r="F101" s="663" t="s">
        <v>3269</v>
      </c>
      <c r="G101" s="662" t="s">
        <v>608</v>
      </c>
      <c r="H101" s="662" t="s">
        <v>936</v>
      </c>
      <c r="I101" s="662" t="s">
        <v>937</v>
      </c>
      <c r="J101" s="662" t="s">
        <v>938</v>
      </c>
      <c r="K101" s="662" t="s">
        <v>939</v>
      </c>
      <c r="L101" s="664">
        <v>31.674952111713964</v>
      </c>
      <c r="M101" s="664">
        <v>31</v>
      </c>
      <c r="N101" s="665">
        <v>981.92351546313284</v>
      </c>
    </row>
    <row r="102" spans="1:14" ht="14.4" customHeight="1" x14ac:dyDescent="0.3">
      <c r="A102" s="660" t="s">
        <v>563</v>
      </c>
      <c r="B102" s="661" t="s">
        <v>564</v>
      </c>
      <c r="C102" s="662" t="s">
        <v>569</v>
      </c>
      <c r="D102" s="663" t="s">
        <v>3248</v>
      </c>
      <c r="E102" s="662" t="s">
        <v>586</v>
      </c>
      <c r="F102" s="663" t="s">
        <v>3269</v>
      </c>
      <c r="G102" s="662" t="s">
        <v>608</v>
      </c>
      <c r="H102" s="662" t="s">
        <v>940</v>
      </c>
      <c r="I102" s="662" t="s">
        <v>941</v>
      </c>
      <c r="J102" s="662" t="s">
        <v>942</v>
      </c>
      <c r="K102" s="662" t="s">
        <v>943</v>
      </c>
      <c r="L102" s="664">
        <v>116.62923016330225</v>
      </c>
      <c r="M102" s="664">
        <v>1</v>
      </c>
      <c r="N102" s="665">
        <v>116.62923016330225</v>
      </c>
    </row>
    <row r="103" spans="1:14" ht="14.4" customHeight="1" x14ac:dyDescent="0.3">
      <c r="A103" s="660" t="s">
        <v>563</v>
      </c>
      <c r="B103" s="661" t="s">
        <v>564</v>
      </c>
      <c r="C103" s="662" t="s">
        <v>569</v>
      </c>
      <c r="D103" s="663" t="s">
        <v>3248</v>
      </c>
      <c r="E103" s="662" t="s">
        <v>586</v>
      </c>
      <c r="F103" s="663" t="s">
        <v>3269</v>
      </c>
      <c r="G103" s="662" t="s">
        <v>608</v>
      </c>
      <c r="H103" s="662" t="s">
        <v>944</v>
      </c>
      <c r="I103" s="662" t="s">
        <v>945</v>
      </c>
      <c r="J103" s="662" t="s">
        <v>946</v>
      </c>
      <c r="K103" s="662" t="s">
        <v>947</v>
      </c>
      <c r="L103" s="664">
        <v>68.54954752374492</v>
      </c>
      <c r="M103" s="664">
        <v>1</v>
      </c>
      <c r="N103" s="665">
        <v>68.54954752374492</v>
      </c>
    </row>
    <row r="104" spans="1:14" ht="14.4" customHeight="1" x14ac:dyDescent="0.3">
      <c r="A104" s="660" t="s">
        <v>563</v>
      </c>
      <c r="B104" s="661" t="s">
        <v>564</v>
      </c>
      <c r="C104" s="662" t="s">
        <v>569</v>
      </c>
      <c r="D104" s="663" t="s">
        <v>3248</v>
      </c>
      <c r="E104" s="662" t="s">
        <v>586</v>
      </c>
      <c r="F104" s="663" t="s">
        <v>3269</v>
      </c>
      <c r="G104" s="662" t="s">
        <v>608</v>
      </c>
      <c r="H104" s="662" t="s">
        <v>948</v>
      </c>
      <c r="I104" s="662" t="s">
        <v>949</v>
      </c>
      <c r="J104" s="662" t="s">
        <v>950</v>
      </c>
      <c r="K104" s="662" t="s">
        <v>951</v>
      </c>
      <c r="L104" s="664">
        <v>88.216582951823639</v>
      </c>
      <c r="M104" s="664">
        <v>9</v>
      </c>
      <c r="N104" s="665">
        <v>793.94924656641274</v>
      </c>
    </row>
    <row r="105" spans="1:14" ht="14.4" customHeight="1" x14ac:dyDescent="0.3">
      <c r="A105" s="660" t="s">
        <v>563</v>
      </c>
      <c r="B105" s="661" t="s">
        <v>564</v>
      </c>
      <c r="C105" s="662" t="s">
        <v>569</v>
      </c>
      <c r="D105" s="663" t="s">
        <v>3248</v>
      </c>
      <c r="E105" s="662" t="s">
        <v>586</v>
      </c>
      <c r="F105" s="663" t="s">
        <v>3269</v>
      </c>
      <c r="G105" s="662" t="s">
        <v>608</v>
      </c>
      <c r="H105" s="662" t="s">
        <v>952</v>
      </c>
      <c r="I105" s="662" t="s">
        <v>953</v>
      </c>
      <c r="J105" s="662" t="s">
        <v>954</v>
      </c>
      <c r="K105" s="662" t="s">
        <v>955</v>
      </c>
      <c r="L105" s="664">
        <v>112.75750206574213</v>
      </c>
      <c r="M105" s="664">
        <v>4</v>
      </c>
      <c r="N105" s="665">
        <v>451.03000826296852</v>
      </c>
    </row>
    <row r="106" spans="1:14" ht="14.4" customHeight="1" x14ac:dyDescent="0.3">
      <c r="A106" s="660" t="s">
        <v>563</v>
      </c>
      <c r="B106" s="661" t="s">
        <v>564</v>
      </c>
      <c r="C106" s="662" t="s">
        <v>569</v>
      </c>
      <c r="D106" s="663" t="s">
        <v>3248</v>
      </c>
      <c r="E106" s="662" t="s">
        <v>586</v>
      </c>
      <c r="F106" s="663" t="s">
        <v>3269</v>
      </c>
      <c r="G106" s="662" t="s">
        <v>608</v>
      </c>
      <c r="H106" s="662" t="s">
        <v>956</v>
      </c>
      <c r="I106" s="662" t="s">
        <v>957</v>
      </c>
      <c r="J106" s="662" t="s">
        <v>958</v>
      </c>
      <c r="K106" s="662" t="s">
        <v>959</v>
      </c>
      <c r="L106" s="664">
        <v>53.899925721649467</v>
      </c>
      <c r="M106" s="664">
        <v>4</v>
      </c>
      <c r="N106" s="665">
        <v>215.59970288659787</v>
      </c>
    </row>
    <row r="107" spans="1:14" ht="14.4" customHeight="1" x14ac:dyDescent="0.3">
      <c r="A107" s="660" t="s">
        <v>563</v>
      </c>
      <c r="B107" s="661" t="s">
        <v>564</v>
      </c>
      <c r="C107" s="662" t="s">
        <v>569</v>
      </c>
      <c r="D107" s="663" t="s">
        <v>3248</v>
      </c>
      <c r="E107" s="662" t="s">
        <v>586</v>
      </c>
      <c r="F107" s="663" t="s">
        <v>3269</v>
      </c>
      <c r="G107" s="662" t="s">
        <v>608</v>
      </c>
      <c r="H107" s="662" t="s">
        <v>960</v>
      </c>
      <c r="I107" s="662" t="s">
        <v>961</v>
      </c>
      <c r="J107" s="662" t="s">
        <v>780</v>
      </c>
      <c r="K107" s="662" t="s">
        <v>962</v>
      </c>
      <c r="L107" s="664">
        <v>63.345472972972971</v>
      </c>
      <c r="M107" s="664">
        <v>74</v>
      </c>
      <c r="N107" s="665">
        <v>4687.5649999999996</v>
      </c>
    </row>
    <row r="108" spans="1:14" ht="14.4" customHeight="1" x14ac:dyDescent="0.3">
      <c r="A108" s="660" t="s">
        <v>563</v>
      </c>
      <c r="B108" s="661" t="s">
        <v>564</v>
      </c>
      <c r="C108" s="662" t="s">
        <v>569</v>
      </c>
      <c r="D108" s="663" t="s">
        <v>3248</v>
      </c>
      <c r="E108" s="662" t="s">
        <v>586</v>
      </c>
      <c r="F108" s="663" t="s">
        <v>3269</v>
      </c>
      <c r="G108" s="662" t="s">
        <v>608</v>
      </c>
      <c r="H108" s="662" t="s">
        <v>963</v>
      </c>
      <c r="I108" s="662" t="s">
        <v>964</v>
      </c>
      <c r="J108" s="662" t="s">
        <v>965</v>
      </c>
      <c r="K108" s="662" t="s">
        <v>966</v>
      </c>
      <c r="L108" s="664">
        <v>175.18393741588909</v>
      </c>
      <c r="M108" s="664">
        <v>5</v>
      </c>
      <c r="N108" s="665">
        <v>875.91968707944545</v>
      </c>
    </row>
    <row r="109" spans="1:14" ht="14.4" customHeight="1" x14ac:dyDescent="0.3">
      <c r="A109" s="660" t="s">
        <v>563</v>
      </c>
      <c r="B109" s="661" t="s">
        <v>564</v>
      </c>
      <c r="C109" s="662" t="s">
        <v>569</v>
      </c>
      <c r="D109" s="663" t="s">
        <v>3248</v>
      </c>
      <c r="E109" s="662" t="s">
        <v>586</v>
      </c>
      <c r="F109" s="663" t="s">
        <v>3269</v>
      </c>
      <c r="G109" s="662" t="s">
        <v>608</v>
      </c>
      <c r="H109" s="662" t="s">
        <v>967</v>
      </c>
      <c r="I109" s="662" t="s">
        <v>968</v>
      </c>
      <c r="J109" s="662" t="s">
        <v>958</v>
      </c>
      <c r="K109" s="662" t="s">
        <v>969</v>
      </c>
      <c r="L109" s="664">
        <v>26.189955014138256</v>
      </c>
      <c r="M109" s="664">
        <v>4</v>
      </c>
      <c r="N109" s="665">
        <v>104.75982005655302</v>
      </c>
    </row>
    <row r="110" spans="1:14" ht="14.4" customHeight="1" x14ac:dyDescent="0.3">
      <c r="A110" s="660" t="s">
        <v>563</v>
      </c>
      <c r="B110" s="661" t="s">
        <v>564</v>
      </c>
      <c r="C110" s="662" t="s">
        <v>569</v>
      </c>
      <c r="D110" s="663" t="s">
        <v>3248</v>
      </c>
      <c r="E110" s="662" t="s">
        <v>586</v>
      </c>
      <c r="F110" s="663" t="s">
        <v>3269</v>
      </c>
      <c r="G110" s="662" t="s">
        <v>608</v>
      </c>
      <c r="H110" s="662" t="s">
        <v>970</v>
      </c>
      <c r="I110" s="662" t="s">
        <v>971</v>
      </c>
      <c r="J110" s="662" t="s">
        <v>972</v>
      </c>
      <c r="K110" s="662" t="s">
        <v>973</v>
      </c>
      <c r="L110" s="664">
        <v>19.040000000000003</v>
      </c>
      <c r="M110" s="664">
        <v>2</v>
      </c>
      <c r="N110" s="665">
        <v>38.080000000000005</v>
      </c>
    </row>
    <row r="111" spans="1:14" ht="14.4" customHeight="1" x14ac:dyDescent="0.3">
      <c r="A111" s="660" t="s">
        <v>563</v>
      </c>
      <c r="B111" s="661" t="s">
        <v>564</v>
      </c>
      <c r="C111" s="662" t="s">
        <v>569</v>
      </c>
      <c r="D111" s="663" t="s">
        <v>3248</v>
      </c>
      <c r="E111" s="662" t="s">
        <v>586</v>
      </c>
      <c r="F111" s="663" t="s">
        <v>3269</v>
      </c>
      <c r="G111" s="662" t="s">
        <v>608</v>
      </c>
      <c r="H111" s="662" t="s">
        <v>974</v>
      </c>
      <c r="I111" s="662" t="s">
        <v>975</v>
      </c>
      <c r="J111" s="662" t="s">
        <v>976</v>
      </c>
      <c r="K111" s="662" t="s">
        <v>977</v>
      </c>
      <c r="L111" s="664">
        <v>107.02906855956702</v>
      </c>
      <c r="M111" s="664">
        <v>2</v>
      </c>
      <c r="N111" s="665">
        <v>214.05813711913405</v>
      </c>
    </row>
    <row r="112" spans="1:14" ht="14.4" customHeight="1" x14ac:dyDescent="0.3">
      <c r="A112" s="660" t="s">
        <v>563</v>
      </c>
      <c r="B112" s="661" t="s">
        <v>564</v>
      </c>
      <c r="C112" s="662" t="s">
        <v>569</v>
      </c>
      <c r="D112" s="663" t="s">
        <v>3248</v>
      </c>
      <c r="E112" s="662" t="s">
        <v>586</v>
      </c>
      <c r="F112" s="663" t="s">
        <v>3269</v>
      </c>
      <c r="G112" s="662" t="s">
        <v>608</v>
      </c>
      <c r="H112" s="662" t="s">
        <v>978</v>
      </c>
      <c r="I112" s="662" t="s">
        <v>979</v>
      </c>
      <c r="J112" s="662" t="s">
        <v>976</v>
      </c>
      <c r="K112" s="662" t="s">
        <v>980</v>
      </c>
      <c r="L112" s="664">
        <v>34.670000000000009</v>
      </c>
      <c r="M112" s="664">
        <v>3</v>
      </c>
      <c r="N112" s="665">
        <v>104.01000000000002</v>
      </c>
    </row>
    <row r="113" spans="1:14" ht="14.4" customHeight="1" x14ac:dyDescent="0.3">
      <c r="A113" s="660" t="s">
        <v>563</v>
      </c>
      <c r="B113" s="661" t="s">
        <v>564</v>
      </c>
      <c r="C113" s="662" t="s">
        <v>569</v>
      </c>
      <c r="D113" s="663" t="s">
        <v>3248</v>
      </c>
      <c r="E113" s="662" t="s">
        <v>586</v>
      </c>
      <c r="F113" s="663" t="s">
        <v>3269</v>
      </c>
      <c r="G113" s="662" t="s">
        <v>608</v>
      </c>
      <c r="H113" s="662" t="s">
        <v>981</v>
      </c>
      <c r="I113" s="662" t="s">
        <v>982</v>
      </c>
      <c r="J113" s="662" t="s">
        <v>983</v>
      </c>
      <c r="K113" s="662" t="s">
        <v>984</v>
      </c>
      <c r="L113" s="664">
        <v>61.73001977766868</v>
      </c>
      <c r="M113" s="664">
        <v>2</v>
      </c>
      <c r="N113" s="665">
        <v>123.46003955533736</v>
      </c>
    </row>
    <row r="114" spans="1:14" ht="14.4" customHeight="1" x14ac:dyDescent="0.3">
      <c r="A114" s="660" t="s">
        <v>563</v>
      </c>
      <c r="B114" s="661" t="s">
        <v>564</v>
      </c>
      <c r="C114" s="662" t="s">
        <v>569</v>
      </c>
      <c r="D114" s="663" t="s">
        <v>3248</v>
      </c>
      <c r="E114" s="662" t="s">
        <v>586</v>
      </c>
      <c r="F114" s="663" t="s">
        <v>3269</v>
      </c>
      <c r="G114" s="662" t="s">
        <v>608</v>
      </c>
      <c r="H114" s="662" t="s">
        <v>985</v>
      </c>
      <c r="I114" s="662" t="s">
        <v>986</v>
      </c>
      <c r="J114" s="662" t="s">
        <v>972</v>
      </c>
      <c r="K114" s="662" t="s">
        <v>987</v>
      </c>
      <c r="L114" s="664">
        <v>26.961354292040841</v>
      </c>
      <c r="M114" s="664">
        <v>14</v>
      </c>
      <c r="N114" s="665">
        <v>377.45896008857176</v>
      </c>
    </row>
    <row r="115" spans="1:14" ht="14.4" customHeight="1" x14ac:dyDescent="0.3">
      <c r="A115" s="660" t="s">
        <v>563</v>
      </c>
      <c r="B115" s="661" t="s">
        <v>564</v>
      </c>
      <c r="C115" s="662" t="s">
        <v>569</v>
      </c>
      <c r="D115" s="663" t="s">
        <v>3248</v>
      </c>
      <c r="E115" s="662" t="s">
        <v>586</v>
      </c>
      <c r="F115" s="663" t="s">
        <v>3269</v>
      </c>
      <c r="G115" s="662" t="s">
        <v>608</v>
      </c>
      <c r="H115" s="662" t="s">
        <v>988</v>
      </c>
      <c r="I115" s="662" t="s">
        <v>989</v>
      </c>
      <c r="J115" s="662" t="s">
        <v>990</v>
      </c>
      <c r="K115" s="662" t="s">
        <v>739</v>
      </c>
      <c r="L115" s="664">
        <v>324.19</v>
      </c>
      <c r="M115" s="664">
        <v>2</v>
      </c>
      <c r="N115" s="665">
        <v>648.38</v>
      </c>
    </row>
    <row r="116" spans="1:14" ht="14.4" customHeight="1" x14ac:dyDescent="0.3">
      <c r="A116" s="660" t="s">
        <v>563</v>
      </c>
      <c r="B116" s="661" t="s">
        <v>564</v>
      </c>
      <c r="C116" s="662" t="s">
        <v>569</v>
      </c>
      <c r="D116" s="663" t="s">
        <v>3248</v>
      </c>
      <c r="E116" s="662" t="s">
        <v>586</v>
      </c>
      <c r="F116" s="663" t="s">
        <v>3269</v>
      </c>
      <c r="G116" s="662" t="s">
        <v>608</v>
      </c>
      <c r="H116" s="662" t="s">
        <v>991</v>
      </c>
      <c r="I116" s="662" t="s">
        <v>992</v>
      </c>
      <c r="J116" s="662" t="s">
        <v>993</v>
      </c>
      <c r="K116" s="662" t="s">
        <v>994</v>
      </c>
      <c r="L116" s="664">
        <v>208.69050765187896</v>
      </c>
      <c r="M116" s="664">
        <v>3</v>
      </c>
      <c r="N116" s="665">
        <v>626.07152295563685</v>
      </c>
    </row>
    <row r="117" spans="1:14" ht="14.4" customHeight="1" x14ac:dyDescent="0.3">
      <c r="A117" s="660" t="s">
        <v>563</v>
      </c>
      <c r="B117" s="661" t="s">
        <v>564</v>
      </c>
      <c r="C117" s="662" t="s">
        <v>569</v>
      </c>
      <c r="D117" s="663" t="s">
        <v>3248</v>
      </c>
      <c r="E117" s="662" t="s">
        <v>586</v>
      </c>
      <c r="F117" s="663" t="s">
        <v>3269</v>
      </c>
      <c r="G117" s="662" t="s">
        <v>608</v>
      </c>
      <c r="H117" s="662" t="s">
        <v>995</v>
      </c>
      <c r="I117" s="662" t="s">
        <v>215</v>
      </c>
      <c r="J117" s="662" t="s">
        <v>996</v>
      </c>
      <c r="K117" s="662"/>
      <c r="L117" s="664">
        <v>191.13044312374313</v>
      </c>
      <c r="M117" s="664">
        <v>9</v>
      </c>
      <c r="N117" s="665">
        <v>1720.1739881136882</v>
      </c>
    </row>
    <row r="118" spans="1:14" ht="14.4" customHeight="1" x14ac:dyDescent="0.3">
      <c r="A118" s="660" t="s">
        <v>563</v>
      </c>
      <c r="B118" s="661" t="s">
        <v>564</v>
      </c>
      <c r="C118" s="662" t="s">
        <v>569</v>
      </c>
      <c r="D118" s="663" t="s">
        <v>3248</v>
      </c>
      <c r="E118" s="662" t="s">
        <v>586</v>
      </c>
      <c r="F118" s="663" t="s">
        <v>3269</v>
      </c>
      <c r="G118" s="662" t="s">
        <v>608</v>
      </c>
      <c r="H118" s="662" t="s">
        <v>997</v>
      </c>
      <c r="I118" s="662" t="s">
        <v>215</v>
      </c>
      <c r="J118" s="662" t="s">
        <v>998</v>
      </c>
      <c r="K118" s="662"/>
      <c r="L118" s="664">
        <v>37.434312068504028</v>
      </c>
      <c r="M118" s="664">
        <v>2</v>
      </c>
      <c r="N118" s="665">
        <v>74.868624137008055</v>
      </c>
    </row>
    <row r="119" spans="1:14" ht="14.4" customHeight="1" x14ac:dyDescent="0.3">
      <c r="A119" s="660" t="s">
        <v>563</v>
      </c>
      <c r="B119" s="661" t="s">
        <v>564</v>
      </c>
      <c r="C119" s="662" t="s">
        <v>569</v>
      </c>
      <c r="D119" s="663" t="s">
        <v>3248</v>
      </c>
      <c r="E119" s="662" t="s">
        <v>586</v>
      </c>
      <c r="F119" s="663" t="s">
        <v>3269</v>
      </c>
      <c r="G119" s="662" t="s">
        <v>608</v>
      </c>
      <c r="H119" s="662" t="s">
        <v>999</v>
      </c>
      <c r="I119" s="662" t="s">
        <v>215</v>
      </c>
      <c r="J119" s="662" t="s">
        <v>1000</v>
      </c>
      <c r="K119" s="662"/>
      <c r="L119" s="664">
        <v>162.88999999999999</v>
      </c>
      <c r="M119" s="664">
        <v>2</v>
      </c>
      <c r="N119" s="665">
        <v>325.77999999999997</v>
      </c>
    </row>
    <row r="120" spans="1:14" ht="14.4" customHeight="1" x14ac:dyDescent="0.3">
      <c r="A120" s="660" t="s">
        <v>563</v>
      </c>
      <c r="B120" s="661" t="s">
        <v>564</v>
      </c>
      <c r="C120" s="662" t="s">
        <v>569</v>
      </c>
      <c r="D120" s="663" t="s">
        <v>3248</v>
      </c>
      <c r="E120" s="662" t="s">
        <v>586</v>
      </c>
      <c r="F120" s="663" t="s">
        <v>3269</v>
      </c>
      <c r="G120" s="662" t="s">
        <v>608</v>
      </c>
      <c r="H120" s="662" t="s">
        <v>1001</v>
      </c>
      <c r="I120" s="662" t="s">
        <v>1001</v>
      </c>
      <c r="J120" s="662" t="s">
        <v>610</v>
      </c>
      <c r="K120" s="662" t="s">
        <v>1002</v>
      </c>
      <c r="L120" s="664">
        <v>192.5</v>
      </c>
      <c r="M120" s="664">
        <v>1</v>
      </c>
      <c r="N120" s="665">
        <v>192.5</v>
      </c>
    </row>
    <row r="121" spans="1:14" ht="14.4" customHeight="1" x14ac:dyDescent="0.3">
      <c r="A121" s="660" t="s">
        <v>563</v>
      </c>
      <c r="B121" s="661" t="s">
        <v>564</v>
      </c>
      <c r="C121" s="662" t="s">
        <v>569</v>
      </c>
      <c r="D121" s="663" t="s">
        <v>3248</v>
      </c>
      <c r="E121" s="662" t="s">
        <v>586</v>
      </c>
      <c r="F121" s="663" t="s">
        <v>3269</v>
      </c>
      <c r="G121" s="662" t="s">
        <v>608</v>
      </c>
      <c r="H121" s="662" t="s">
        <v>1003</v>
      </c>
      <c r="I121" s="662" t="s">
        <v>1003</v>
      </c>
      <c r="J121" s="662" t="s">
        <v>1004</v>
      </c>
      <c r="K121" s="662" t="s">
        <v>1005</v>
      </c>
      <c r="L121" s="664">
        <v>94.24979262880116</v>
      </c>
      <c r="M121" s="664">
        <v>3</v>
      </c>
      <c r="N121" s="665">
        <v>282.74937788640347</v>
      </c>
    </row>
    <row r="122" spans="1:14" ht="14.4" customHeight="1" x14ac:dyDescent="0.3">
      <c r="A122" s="660" t="s">
        <v>563</v>
      </c>
      <c r="B122" s="661" t="s">
        <v>564</v>
      </c>
      <c r="C122" s="662" t="s">
        <v>569</v>
      </c>
      <c r="D122" s="663" t="s">
        <v>3248</v>
      </c>
      <c r="E122" s="662" t="s">
        <v>586</v>
      </c>
      <c r="F122" s="663" t="s">
        <v>3269</v>
      </c>
      <c r="G122" s="662" t="s">
        <v>608</v>
      </c>
      <c r="H122" s="662" t="s">
        <v>1006</v>
      </c>
      <c r="I122" s="662" t="s">
        <v>1007</v>
      </c>
      <c r="J122" s="662" t="s">
        <v>652</v>
      </c>
      <c r="K122" s="662" t="s">
        <v>1008</v>
      </c>
      <c r="L122" s="664">
        <v>42.240000000000009</v>
      </c>
      <c r="M122" s="664">
        <v>1</v>
      </c>
      <c r="N122" s="665">
        <v>42.240000000000009</v>
      </c>
    </row>
    <row r="123" spans="1:14" ht="14.4" customHeight="1" x14ac:dyDescent="0.3">
      <c r="A123" s="660" t="s">
        <v>563</v>
      </c>
      <c r="B123" s="661" t="s">
        <v>564</v>
      </c>
      <c r="C123" s="662" t="s">
        <v>569</v>
      </c>
      <c r="D123" s="663" t="s">
        <v>3248</v>
      </c>
      <c r="E123" s="662" t="s">
        <v>586</v>
      </c>
      <c r="F123" s="663" t="s">
        <v>3269</v>
      </c>
      <c r="G123" s="662" t="s">
        <v>608</v>
      </c>
      <c r="H123" s="662" t="s">
        <v>1009</v>
      </c>
      <c r="I123" s="662" t="s">
        <v>1010</v>
      </c>
      <c r="J123" s="662" t="s">
        <v>1011</v>
      </c>
      <c r="K123" s="662" t="s">
        <v>634</v>
      </c>
      <c r="L123" s="664">
        <v>124.14412260606223</v>
      </c>
      <c r="M123" s="664">
        <v>45</v>
      </c>
      <c r="N123" s="665">
        <v>5586.4855172728003</v>
      </c>
    </row>
    <row r="124" spans="1:14" ht="14.4" customHeight="1" x14ac:dyDescent="0.3">
      <c r="A124" s="660" t="s">
        <v>563</v>
      </c>
      <c r="B124" s="661" t="s">
        <v>564</v>
      </c>
      <c r="C124" s="662" t="s">
        <v>569</v>
      </c>
      <c r="D124" s="663" t="s">
        <v>3248</v>
      </c>
      <c r="E124" s="662" t="s">
        <v>586</v>
      </c>
      <c r="F124" s="663" t="s">
        <v>3269</v>
      </c>
      <c r="G124" s="662" t="s">
        <v>608</v>
      </c>
      <c r="H124" s="662" t="s">
        <v>1012</v>
      </c>
      <c r="I124" s="662" t="s">
        <v>1013</v>
      </c>
      <c r="J124" s="662" t="s">
        <v>1014</v>
      </c>
      <c r="K124" s="662" t="s">
        <v>1015</v>
      </c>
      <c r="L124" s="664">
        <v>60.279327251715912</v>
      </c>
      <c r="M124" s="664">
        <v>8</v>
      </c>
      <c r="N124" s="665">
        <v>482.2346180137273</v>
      </c>
    </row>
    <row r="125" spans="1:14" ht="14.4" customHeight="1" x14ac:dyDescent="0.3">
      <c r="A125" s="660" t="s">
        <v>563</v>
      </c>
      <c r="B125" s="661" t="s">
        <v>564</v>
      </c>
      <c r="C125" s="662" t="s">
        <v>569</v>
      </c>
      <c r="D125" s="663" t="s">
        <v>3248</v>
      </c>
      <c r="E125" s="662" t="s">
        <v>586</v>
      </c>
      <c r="F125" s="663" t="s">
        <v>3269</v>
      </c>
      <c r="G125" s="662" t="s">
        <v>608</v>
      </c>
      <c r="H125" s="662" t="s">
        <v>1016</v>
      </c>
      <c r="I125" s="662" t="s">
        <v>1017</v>
      </c>
      <c r="J125" s="662" t="s">
        <v>1018</v>
      </c>
      <c r="K125" s="662" t="s">
        <v>1019</v>
      </c>
      <c r="L125" s="664">
        <v>32.9</v>
      </c>
      <c r="M125" s="664">
        <v>1</v>
      </c>
      <c r="N125" s="665">
        <v>32.9</v>
      </c>
    </row>
    <row r="126" spans="1:14" ht="14.4" customHeight="1" x14ac:dyDescent="0.3">
      <c r="A126" s="660" t="s">
        <v>563</v>
      </c>
      <c r="B126" s="661" t="s">
        <v>564</v>
      </c>
      <c r="C126" s="662" t="s">
        <v>569</v>
      </c>
      <c r="D126" s="663" t="s">
        <v>3248</v>
      </c>
      <c r="E126" s="662" t="s">
        <v>586</v>
      </c>
      <c r="F126" s="663" t="s">
        <v>3269</v>
      </c>
      <c r="G126" s="662" t="s">
        <v>608</v>
      </c>
      <c r="H126" s="662" t="s">
        <v>1020</v>
      </c>
      <c r="I126" s="662" t="s">
        <v>1021</v>
      </c>
      <c r="J126" s="662" t="s">
        <v>1022</v>
      </c>
      <c r="K126" s="662" t="s">
        <v>1023</v>
      </c>
      <c r="L126" s="664">
        <v>676.25975939390742</v>
      </c>
      <c r="M126" s="664">
        <v>5</v>
      </c>
      <c r="N126" s="665">
        <v>3381.2987969695369</v>
      </c>
    </row>
    <row r="127" spans="1:14" ht="14.4" customHeight="1" x14ac:dyDescent="0.3">
      <c r="A127" s="660" t="s">
        <v>563</v>
      </c>
      <c r="B127" s="661" t="s">
        <v>564</v>
      </c>
      <c r="C127" s="662" t="s">
        <v>569</v>
      </c>
      <c r="D127" s="663" t="s">
        <v>3248</v>
      </c>
      <c r="E127" s="662" t="s">
        <v>586</v>
      </c>
      <c r="F127" s="663" t="s">
        <v>3269</v>
      </c>
      <c r="G127" s="662" t="s">
        <v>608</v>
      </c>
      <c r="H127" s="662" t="s">
        <v>1024</v>
      </c>
      <c r="I127" s="662" t="s">
        <v>1025</v>
      </c>
      <c r="J127" s="662" t="s">
        <v>1026</v>
      </c>
      <c r="K127" s="662" t="s">
        <v>1027</v>
      </c>
      <c r="L127" s="664">
        <v>1592.7913152370481</v>
      </c>
      <c r="M127" s="664">
        <v>6</v>
      </c>
      <c r="N127" s="665">
        <v>9556.7478914222884</v>
      </c>
    </row>
    <row r="128" spans="1:14" ht="14.4" customHeight="1" x14ac:dyDescent="0.3">
      <c r="A128" s="660" t="s">
        <v>563</v>
      </c>
      <c r="B128" s="661" t="s">
        <v>564</v>
      </c>
      <c r="C128" s="662" t="s">
        <v>569</v>
      </c>
      <c r="D128" s="663" t="s">
        <v>3248</v>
      </c>
      <c r="E128" s="662" t="s">
        <v>586</v>
      </c>
      <c r="F128" s="663" t="s">
        <v>3269</v>
      </c>
      <c r="G128" s="662" t="s">
        <v>608</v>
      </c>
      <c r="H128" s="662" t="s">
        <v>1028</v>
      </c>
      <c r="I128" s="662" t="s">
        <v>1029</v>
      </c>
      <c r="J128" s="662" t="s">
        <v>1030</v>
      </c>
      <c r="K128" s="662" t="s">
        <v>1031</v>
      </c>
      <c r="L128" s="664">
        <v>74.880023990795891</v>
      </c>
      <c r="M128" s="664">
        <v>2</v>
      </c>
      <c r="N128" s="665">
        <v>149.76004798159178</v>
      </c>
    </row>
    <row r="129" spans="1:14" ht="14.4" customHeight="1" x14ac:dyDescent="0.3">
      <c r="A129" s="660" t="s">
        <v>563</v>
      </c>
      <c r="B129" s="661" t="s">
        <v>564</v>
      </c>
      <c r="C129" s="662" t="s">
        <v>569</v>
      </c>
      <c r="D129" s="663" t="s">
        <v>3248</v>
      </c>
      <c r="E129" s="662" t="s">
        <v>586</v>
      </c>
      <c r="F129" s="663" t="s">
        <v>3269</v>
      </c>
      <c r="G129" s="662" t="s">
        <v>608</v>
      </c>
      <c r="H129" s="662" t="s">
        <v>1032</v>
      </c>
      <c r="I129" s="662" t="s">
        <v>1033</v>
      </c>
      <c r="J129" s="662" t="s">
        <v>1034</v>
      </c>
      <c r="K129" s="662" t="s">
        <v>1035</v>
      </c>
      <c r="L129" s="664">
        <v>239.96844626844432</v>
      </c>
      <c r="M129" s="664">
        <v>25</v>
      </c>
      <c r="N129" s="665">
        <v>5999.2111567111078</v>
      </c>
    </row>
    <row r="130" spans="1:14" ht="14.4" customHeight="1" x14ac:dyDescent="0.3">
      <c r="A130" s="660" t="s">
        <v>563</v>
      </c>
      <c r="B130" s="661" t="s">
        <v>564</v>
      </c>
      <c r="C130" s="662" t="s">
        <v>569</v>
      </c>
      <c r="D130" s="663" t="s">
        <v>3248</v>
      </c>
      <c r="E130" s="662" t="s">
        <v>586</v>
      </c>
      <c r="F130" s="663" t="s">
        <v>3269</v>
      </c>
      <c r="G130" s="662" t="s">
        <v>608</v>
      </c>
      <c r="H130" s="662" t="s">
        <v>1036</v>
      </c>
      <c r="I130" s="662" t="s">
        <v>1037</v>
      </c>
      <c r="J130" s="662" t="s">
        <v>1038</v>
      </c>
      <c r="K130" s="662" t="s">
        <v>1039</v>
      </c>
      <c r="L130" s="664">
        <v>304.87999999999994</v>
      </c>
      <c r="M130" s="664">
        <v>1</v>
      </c>
      <c r="N130" s="665">
        <v>304.87999999999994</v>
      </c>
    </row>
    <row r="131" spans="1:14" ht="14.4" customHeight="1" x14ac:dyDescent="0.3">
      <c r="A131" s="660" t="s">
        <v>563</v>
      </c>
      <c r="B131" s="661" t="s">
        <v>564</v>
      </c>
      <c r="C131" s="662" t="s">
        <v>569</v>
      </c>
      <c r="D131" s="663" t="s">
        <v>3248</v>
      </c>
      <c r="E131" s="662" t="s">
        <v>586</v>
      </c>
      <c r="F131" s="663" t="s">
        <v>3269</v>
      </c>
      <c r="G131" s="662" t="s">
        <v>608</v>
      </c>
      <c r="H131" s="662" t="s">
        <v>1040</v>
      </c>
      <c r="I131" s="662" t="s">
        <v>1041</v>
      </c>
      <c r="J131" s="662" t="s">
        <v>703</v>
      </c>
      <c r="K131" s="662" t="s">
        <v>1042</v>
      </c>
      <c r="L131" s="664">
        <v>57.729797988779445</v>
      </c>
      <c r="M131" s="664">
        <v>12</v>
      </c>
      <c r="N131" s="665">
        <v>692.75757586535337</v>
      </c>
    </row>
    <row r="132" spans="1:14" ht="14.4" customHeight="1" x14ac:dyDescent="0.3">
      <c r="A132" s="660" t="s">
        <v>563</v>
      </c>
      <c r="B132" s="661" t="s">
        <v>564</v>
      </c>
      <c r="C132" s="662" t="s">
        <v>569</v>
      </c>
      <c r="D132" s="663" t="s">
        <v>3248</v>
      </c>
      <c r="E132" s="662" t="s">
        <v>586</v>
      </c>
      <c r="F132" s="663" t="s">
        <v>3269</v>
      </c>
      <c r="G132" s="662" t="s">
        <v>608</v>
      </c>
      <c r="H132" s="662" t="s">
        <v>1043</v>
      </c>
      <c r="I132" s="662" t="s">
        <v>1044</v>
      </c>
      <c r="J132" s="662" t="s">
        <v>1045</v>
      </c>
      <c r="K132" s="662" t="s">
        <v>1039</v>
      </c>
      <c r="L132" s="664">
        <v>63.319627107824253</v>
      </c>
      <c r="M132" s="664">
        <v>1</v>
      </c>
      <c r="N132" s="665">
        <v>63.319627107824253</v>
      </c>
    </row>
    <row r="133" spans="1:14" ht="14.4" customHeight="1" x14ac:dyDescent="0.3">
      <c r="A133" s="660" t="s">
        <v>563</v>
      </c>
      <c r="B133" s="661" t="s">
        <v>564</v>
      </c>
      <c r="C133" s="662" t="s">
        <v>569</v>
      </c>
      <c r="D133" s="663" t="s">
        <v>3248</v>
      </c>
      <c r="E133" s="662" t="s">
        <v>586</v>
      </c>
      <c r="F133" s="663" t="s">
        <v>3269</v>
      </c>
      <c r="G133" s="662" t="s">
        <v>608</v>
      </c>
      <c r="H133" s="662" t="s">
        <v>1046</v>
      </c>
      <c r="I133" s="662" t="s">
        <v>1047</v>
      </c>
      <c r="J133" s="662" t="s">
        <v>1048</v>
      </c>
      <c r="K133" s="662" t="s">
        <v>1049</v>
      </c>
      <c r="L133" s="664">
        <v>188.88</v>
      </c>
      <c r="M133" s="664">
        <v>2</v>
      </c>
      <c r="N133" s="665">
        <v>377.76</v>
      </c>
    </row>
    <row r="134" spans="1:14" ht="14.4" customHeight="1" x14ac:dyDescent="0.3">
      <c r="A134" s="660" t="s">
        <v>563</v>
      </c>
      <c r="B134" s="661" t="s">
        <v>564</v>
      </c>
      <c r="C134" s="662" t="s">
        <v>569</v>
      </c>
      <c r="D134" s="663" t="s">
        <v>3248</v>
      </c>
      <c r="E134" s="662" t="s">
        <v>586</v>
      </c>
      <c r="F134" s="663" t="s">
        <v>3269</v>
      </c>
      <c r="G134" s="662" t="s">
        <v>608</v>
      </c>
      <c r="H134" s="662" t="s">
        <v>1050</v>
      </c>
      <c r="I134" s="662" t="s">
        <v>1050</v>
      </c>
      <c r="J134" s="662" t="s">
        <v>1051</v>
      </c>
      <c r="K134" s="662" t="s">
        <v>770</v>
      </c>
      <c r="L134" s="664">
        <v>107.77</v>
      </c>
      <c r="M134" s="664">
        <v>3</v>
      </c>
      <c r="N134" s="665">
        <v>323.31</v>
      </c>
    </row>
    <row r="135" spans="1:14" ht="14.4" customHeight="1" x14ac:dyDescent="0.3">
      <c r="A135" s="660" t="s">
        <v>563</v>
      </c>
      <c r="B135" s="661" t="s">
        <v>564</v>
      </c>
      <c r="C135" s="662" t="s">
        <v>569</v>
      </c>
      <c r="D135" s="663" t="s">
        <v>3248</v>
      </c>
      <c r="E135" s="662" t="s">
        <v>586</v>
      </c>
      <c r="F135" s="663" t="s">
        <v>3269</v>
      </c>
      <c r="G135" s="662" t="s">
        <v>608</v>
      </c>
      <c r="H135" s="662" t="s">
        <v>1052</v>
      </c>
      <c r="I135" s="662" t="s">
        <v>1053</v>
      </c>
      <c r="J135" s="662" t="s">
        <v>1054</v>
      </c>
      <c r="K135" s="662" t="s">
        <v>1055</v>
      </c>
      <c r="L135" s="664">
        <v>573.17000000000007</v>
      </c>
      <c r="M135" s="664">
        <v>4</v>
      </c>
      <c r="N135" s="665">
        <v>2292.6800000000003</v>
      </c>
    </row>
    <row r="136" spans="1:14" ht="14.4" customHeight="1" x14ac:dyDescent="0.3">
      <c r="A136" s="660" t="s">
        <v>563</v>
      </c>
      <c r="B136" s="661" t="s">
        <v>564</v>
      </c>
      <c r="C136" s="662" t="s">
        <v>569</v>
      </c>
      <c r="D136" s="663" t="s">
        <v>3248</v>
      </c>
      <c r="E136" s="662" t="s">
        <v>586</v>
      </c>
      <c r="F136" s="663" t="s">
        <v>3269</v>
      </c>
      <c r="G136" s="662" t="s">
        <v>608</v>
      </c>
      <c r="H136" s="662" t="s">
        <v>1056</v>
      </c>
      <c r="I136" s="662" t="s">
        <v>1057</v>
      </c>
      <c r="J136" s="662" t="s">
        <v>1058</v>
      </c>
      <c r="K136" s="662" t="s">
        <v>1059</v>
      </c>
      <c r="L136" s="664">
        <v>20.849934380521109</v>
      </c>
      <c r="M136" s="664">
        <v>200</v>
      </c>
      <c r="N136" s="665">
        <v>4169.9868761042217</v>
      </c>
    </row>
    <row r="137" spans="1:14" ht="14.4" customHeight="1" x14ac:dyDescent="0.3">
      <c r="A137" s="660" t="s">
        <v>563</v>
      </c>
      <c r="B137" s="661" t="s">
        <v>564</v>
      </c>
      <c r="C137" s="662" t="s">
        <v>569</v>
      </c>
      <c r="D137" s="663" t="s">
        <v>3248</v>
      </c>
      <c r="E137" s="662" t="s">
        <v>586</v>
      </c>
      <c r="F137" s="663" t="s">
        <v>3269</v>
      </c>
      <c r="G137" s="662" t="s">
        <v>608</v>
      </c>
      <c r="H137" s="662" t="s">
        <v>1060</v>
      </c>
      <c r="I137" s="662" t="s">
        <v>1061</v>
      </c>
      <c r="J137" s="662" t="s">
        <v>1062</v>
      </c>
      <c r="K137" s="662" t="s">
        <v>1063</v>
      </c>
      <c r="L137" s="664">
        <v>74.117204580182587</v>
      </c>
      <c r="M137" s="664">
        <v>16</v>
      </c>
      <c r="N137" s="665">
        <v>1185.8752732829214</v>
      </c>
    </row>
    <row r="138" spans="1:14" ht="14.4" customHeight="1" x14ac:dyDescent="0.3">
      <c r="A138" s="660" t="s">
        <v>563</v>
      </c>
      <c r="B138" s="661" t="s">
        <v>564</v>
      </c>
      <c r="C138" s="662" t="s">
        <v>569</v>
      </c>
      <c r="D138" s="663" t="s">
        <v>3248</v>
      </c>
      <c r="E138" s="662" t="s">
        <v>586</v>
      </c>
      <c r="F138" s="663" t="s">
        <v>3269</v>
      </c>
      <c r="G138" s="662" t="s">
        <v>608</v>
      </c>
      <c r="H138" s="662" t="s">
        <v>1064</v>
      </c>
      <c r="I138" s="662" t="s">
        <v>1065</v>
      </c>
      <c r="J138" s="662" t="s">
        <v>1066</v>
      </c>
      <c r="K138" s="662" t="s">
        <v>1067</v>
      </c>
      <c r="L138" s="664">
        <v>68.939216028784372</v>
      </c>
      <c r="M138" s="664">
        <v>1</v>
      </c>
      <c r="N138" s="665">
        <v>68.939216028784372</v>
      </c>
    </row>
    <row r="139" spans="1:14" ht="14.4" customHeight="1" x14ac:dyDescent="0.3">
      <c r="A139" s="660" t="s">
        <v>563</v>
      </c>
      <c r="B139" s="661" t="s">
        <v>564</v>
      </c>
      <c r="C139" s="662" t="s">
        <v>569</v>
      </c>
      <c r="D139" s="663" t="s">
        <v>3248</v>
      </c>
      <c r="E139" s="662" t="s">
        <v>586</v>
      </c>
      <c r="F139" s="663" t="s">
        <v>3269</v>
      </c>
      <c r="G139" s="662" t="s">
        <v>608</v>
      </c>
      <c r="H139" s="662" t="s">
        <v>1068</v>
      </c>
      <c r="I139" s="662" t="s">
        <v>1069</v>
      </c>
      <c r="J139" s="662" t="s">
        <v>1070</v>
      </c>
      <c r="K139" s="662" t="s">
        <v>1071</v>
      </c>
      <c r="L139" s="664">
        <v>77.36999999999999</v>
      </c>
      <c r="M139" s="664">
        <v>1</v>
      </c>
      <c r="N139" s="665">
        <v>77.36999999999999</v>
      </c>
    </row>
    <row r="140" spans="1:14" ht="14.4" customHeight="1" x14ac:dyDescent="0.3">
      <c r="A140" s="660" t="s">
        <v>563</v>
      </c>
      <c r="B140" s="661" t="s">
        <v>564</v>
      </c>
      <c r="C140" s="662" t="s">
        <v>569</v>
      </c>
      <c r="D140" s="663" t="s">
        <v>3248</v>
      </c>
      <c r="E140" s="662" t="s">
        <v>586</v>
      </c>
      <c r="F140" s="663" t="s">
        <v>3269</v>
      </c>
      <c r="G140" s="662" t="s">
        <v>608</v>
      </c>
      <c r="H140" s="662" t="s">
        <v>1072</v>
      </c>
      <c r="I140" s="662" t="s">
        <v>1073</v>
      </c>
      <c r="J140" s="662" t="s">
        <v>1074</v>
      </c>
      <c r="K140" s="662" t="s">
        <v>1075</v>
      </c>
      <c r="L140" s="664">
        <v>36.104999999999997</v>
      </c>
      <c r="M140" s="664">
        <v>4</v>
      </c>
      <c r="N140" s="665">
        <v>144.41999999999999</v>
      </c>
    </row>
    <row r="141" spans="1:14" ht="14.4" customHeight="1" x14ac:dyDescent="0.3">
      <c r="A141" s="660" t="s">
        <v>563</v>
      </c>
      <c r="B141" s="661" t="s">
        <v>564</v>
      </c>
      <c r="C141" s="662" t="s">
        <v>569</v>
      </c>
      <c r="D141" s="663" t="s">
        <v>3248</v>
      </c>
      <c r="E141" s="662" t="s">
        <v>586</v>
      </c>
      <c r="F141" s="663" t="s">
        <v>3269</v>
      </c>
      <c r="G141" s="662" t="s">
        <v>608</v>
      </c>
      <c r="H141" s="662" t="s">
        <v>1076</v>
      </c>
      <c r="I141" s="662" t="s">
        <v>1077</v>
      </c>
      <c r="J141" s="662" t="s">
        <v>1074</v>
      </c>
      <c r="K141" s="662" t="s">
        <v>1078</v>
      </c>
      <c r="L141" s="664">
        <v>65.790000000000049</v>
      </c>
      <c r="M141" s="664">
        <v>2</v>
      </c>
      <c r="N141" s="665">
        <v>131.5800000000001</v>
      </c>
    </row>
    <row r="142" spans="1:14" ht="14.4" customHeight="1" x14ac:dyDescent="0.3">
      <c r="A142" s="660" t="s">
        <v>563</v>
      </c>
      <c r="B142" s="661" t="s">
        <v>564</v>
      </c>
      <c r="C142" s="662" t="s">
        <v>569</v>
      </c>
      <c r="D142" s="663" t="s">
        <v>3248</v>
      </c>
      <c r="E142" s="662" t="s">
        <v>586</v>
      </c>
      <c r="F142" s="663" t="s">
        <v>3269</v>
      </c>
      <c r="G142" s="662" t="s">
        <v>608</v>
      </c>
      <c r="H142" s="662" t="s">
        <v>1079</v>
      </c>
      <c r="I142" s="662" t="s">
        <v>215</v>
      </c>
      <c r="J142" s="662" t="s">
        <v>1080</v>
      </c>
      <c r="K142" s="662"/>
      <c r="L142" s="664">
        <v>30.59</v>
      </c>
      <c r="M142" s="664">
        <v>1</v>
      </c>
      <c r="N142" s="665">
        <v>30.59</v>
      </c>
    </row>
    <row r="143" spans="1:14" ht="14.4" customHeight="1" x14ac:dyDescent="0.3">
      <c r="A143" s="660" t="s">
        <v>563</v>
      </c>
      <c r="B143" s="661" t="s">
        <v>564</v>
      </c>
      <c r="C143" s="662" t="s">
        <v>569</v>
      </c>
      <c r="D143" s="663" t="s">
        <v>3248</v>
      </c>
      <c r="E143" s="662" t="s">
        <v>586</v>
      </c>
      <c r="F143" s="663" t="s">
        <v>3269</v>
      </c>
      <c r="G143" s="662" t="s">
        <v>608</v>
      </c>
      <c r="H143" s="662" t="s">
        <v>1081</v>
      </c>
      <c r="I143" s="662" t="s">
        <v>215</v>
      </c>
      <c r="J143" s="662" t="s">
        <v>1082</v>
      </c>
      <c r="K143" s="662"/>
      <c r="L143" s="664">
        <v>58.479856815177193</v>
      </c>
      <c r="M143" s="664">
        <v>2</v>
      </c>
      <c r="N143" s="665">
        <v>116.95971363035439</v>
      </c>
    </row>
    <row r="144" spans="1:14" ht="14.4" customHeight="1" x14ac:dyDescent="0.3">
      <c r="A144" s="660" t="s">
        <v>563</v>
      </c>
      <c r="B144" s="661" t="s">
        <v>564</v>
      </c>
      <c r="C144" s="662" t="s">
        <v>569</v>
      </c>
      <c r="D144" s="663" t="s">
        <v>3248</v>
      </c>
      <c r="E144" s="662" t="s">
        <v>586</v>
      </c>
      <c r="F144" s="663" t="s">
        <v>3269</v>
      </c>
      <c r="G144" s="662" t="s">
        <v>608</v>
      </c>
      <c r="H144" s="662" t="s">
        <v>1083</v>
      </c>
      <c r="I144" s="662" t="s">
        <v>215</v>
      </c>
      <c r="J144" s="662" t="s">
        <v>1084</v>
      </c>
      <c r="K144" s="662"/>
      <c r="L144" s="664">
        <v>116.07943986632029</v>
      </c>
      <c r="M144" s="664">
        <v>5</v>
      </c>
      <c r="N144" s="665">
        <v>580.39719933160143</v>
      </c>
    </row>
    <row r="145" spans="1:14" ht="14.4" customHeight="1" x14ac:dyDescent="0.3">
      <c r="A145" s="660" t="s">
        <v>563</v>
      </c>
      <c r="B145" s="661" t="s">
        <v>564</v>
      </c>
      <c r="C145" s="662" t="s">
        <v>569</v>
      </c>
      <c r="D145" s="663" t="s">
        <v>3248</v>
      </c>
      <c r="E145" s="662" t="s">
        <v>586</v>
      </c>
      <c r="F145" s="663" t="s">
        <v>3269</v>
      </c>
      <c r="G145" s="662" t="s">
        <v>608</v>
      </c>
      <c r="H145" s="662" t="s">
        <v>1085</v>
      </c>
      <c r="I145" s="662" t="s">
        <v>1086</v>
      </c>
      <c r="J145" s="662" t="s">
        <v>1087</v>
      </c>
      <c r="K145" s="662" t="s">
        <v>1088</v>
      </c>
      <c r="L145" s="664">
        <v>105.4017169921452</v>
      </c>
      <c r="M145" s="664">
        <v>20</v>
      </c>
      <c r="N145" s="665">
        <v>2108.034339842904</v>
      </c>
    </row>
    <row r="146" spans="1:14" ht="14.4" customHeight="1" x14ac:dyDescent="0.3">
      <c r="A146" s="660" t="s">
        <v>563</v>
      </c>
      <c r="B146" s="661" t="s">
        <v>564</v>
      </c>
      <c r="C146" s="662" t="s">
        <v>569</v>
      </c>
      <c r="D146" s="663" t="s">
        <v>3248</v>
      </c>
      <c r="E146" s="662" t="s">
        <v>586</v>
      </c>
      <c r="F146" s="663" t="s">
        <v>3269</v>
      </c>
      <c r="G146" s="662" t="s">
        <v>608</v>
      </c>
      <c r="H146" s="662" t="s">
        <v>1089</v>
      </c>
      <c r="I146" s="662" t="s">
        <v>1090</v>
      </c>
      <c r="J146" s="662" t="s">
        <v>1087</v>
      </c>
      <c r="K146" s="662" t="s">
        <v>1091</v>
      </c>
      <c r="L146" s="664">
        <v>68.570000000000022</v>
      </c>
      <c r="M146" s="664">
        <v>8</v>
      </c>
      <c r="N146" s="665">
        <v>548.56000000000017</v>
      </c>
    </row>
    <row r="147" spans="1:14" ht="14.4" customHeight="1" x14ac:dyDescent="0.3">
      <c r="A147" s="660" t="s">
        <v>563</v>
      </c>
      <c r="B147" s="661" t="s">
        <v>564</v>
      </c>
      <c r="C147" s="662" t="s">
        <v>569</v>
      </c>
      <c r="D147" s="663" t="s">
        <v>3248</v>
      </c>
      <c r="E147" s="662" t="s">
        <v>586</v>
      </c>
      <c r="F147" s="663" t="s">
        <v>3269</v>
      </c>
      <c r="G147" s="662" t="s">
        <v>608</v>
      </c>
      <c r="H147" s="662" t="s">
        <v>1092</v>
      </c>
      <c r="I147" s="662" t="s">
        <v>1093</v>
      </c>
      <c r="J147" s="662" t="s">
        <v>1094</v>
      </c>
      <c r="K147" s="662" t="s">
        <v>1095</v>
      </c>
      <c r="L147" s="664">
        <v>47.61</v>
      </c>
      <c r="M147" s="664">
        <v>2</v>
      </c>
      <c r="N147" s="665">
        <v>95.22</v>
      </c>
    </row>
    <row r="148" spans="1:14" ht="14.4" customHeight="1" x14ac:dyDescent="0.3">
      <c r="A148" s="660" t="s">
        <v>563</v>
      </c>
      <c r="B148" s="661" t="s">
        <v>564</v>
      </c>
      <c r="C148" s="662" t="s">
        <v>569</v>
      </c>
      <c r="D148" s="663" t="s">
        <v>3248</v>
      </c>
      <c r="E148" s="662" t="s">
        <v>586</v>
      </c>
      <c r="F148" s="663" t="s">
        <v>3269</v>
      </c>
      <c r="G148" s="662" t="s">
        <v>608</v>
      </c>
      <c r="H148" s="662" t="s">
        <v>1096</v>
      </c>
      <c r="I148" s="662" t="s">
        <v>1097</v>
      </c>
      <c r="J148" s="662" t="s">
        <v>1098</v>
      </c>
      <c r="K148" s="662"/>
      <c r="L148" s="664">
        <v>38.407194256311648</v>
      </c>
      <c r="M148" s="664">
        <v>1</v>
      </c>
      <c r="N148" s="665">
        <v>38.407194256311648</v>
      </c>
    </row>
    <row r="149" spans="1:14" ht="14.4" customHeight="1" x14ac:dyDescent="0.3">
      <c r="A149" s="660" t="s">
        <v>563</v>
      </c>
      <c r="B149" s="661" t="s">
        <v>564</v>
      </c>
      <c r="C149" s="662" t="s">
        <v>569</v>
      </c>
      <c r="D149" s="663" t="s">
        <v>3248</v>
      </c>
      <c r="E149" s="662" t="s">
        <v>586</v>
      </c>
      <c r="F149" s="663" t="s">
        <v>3269</v>
      </c>
      <c r="G149" s="662" t="s">
        <v>608</v>
      </c>
      <c r="H149" s="662" t="s">
        <v>1099</v>
      </c>
      <c r="I149" s="662" t="s">
        <v>1100</v>
      </c>
      <c r="J149" s="662" t="s">
        <v>644</v>
      </c>
      <c r="K149" s="662" t="s">
        <v>1101</v>
      </c>
      <c r="L149" s="664">
        <v>57.013392951649003</v>
      </c>
      <c r="M149" s="664">
        <v>16</v>
      </c>
      <c r="N149" s="665">
        <v>912.21428722638404</v>
      </c>
    </row>
    <row r="150" spans="1:14" ht="14.4" customHeight="1" x14ac:dyDescent="0.3">
      <c r="A150" s="660" t="s">
        <v>563</v>
      </c>
      <c r="B150" s="661" t="s">
        <v>564</v>
      </c>
      <c r="C150" s="662" t="s">
        <v>569</v>
      </c>
      <c r="D150" s="663" t="s">
        <v>3248</v>
      </c>
      <c r="E150" s="662" t="s">
        <v>586</v>
      </c>
      <c r="F150" s="663" t="s">
        <v>3269</v>
      </c>
      <c r="G150" s="662" t="s">
        <v>608</v>
      </c>
      <c r="H150" s="662" t="s">
        <v>1102</v>
      </c>
      <c r="I150" s="662" t="s">
        <v>1103</v>
      </c>
      <c r="J150" s="662" t="s">
        <v>672</v>
      </c>
      <c r="K150" s="662" t="s">
        <v>1104</v>
      </c>
      <c r="L150" s="664">
        <v>141.76999999999998</v>
      </c>
      <c r="M150" s="664">
        <v>1</v>
      </c>
      <c r="N150" s="665">
        <v>141.76999999999998</v>
      </c>
    </row>
    <row r="151" spans="1:14" ht="14.4" customHeight="1" x14ac:dyDescent="0.3">
      <c r="A151" s="660" t="s">
        <v>563</v>
      </c>
      <c r="B151" s="661" t="s">
        <v>564</v>
      </c>
      <c r="C151" s="662" t="s">
        <v>569</v>
      </c>
      <c r="D151" s="663" t="s">
        <v>3248</v>
      </c>
      <c r="E151" s="662" t="s">
        <v>586</v>
      </c>
      <c r="F151" s="663" t="s">
        <v>3269</v>
      </c>
      <c r="G151" s="662" t="s">
        <v>608</v>
      </c>
      <c r="H151" s="662" t="s">
        <v>1105</v>
      </c>
      <c r="I151" s="662" t="s">
        <v>1106</v>
      </c>
      <c r="J151" s="662" t="s">
        <v>1107</v>
      </c>
      <c r="K151" s="662" t="s">
        <v>1108</v>
      </c>
      <c r="L151" s="664">
        <v>294.18</v>
      </c>
      <c r="M151" s="664">
        <v>2</v>
      </c>
      <c r="N151" s="665">
        <v>588.36</v>
      </c>
    </row>
    <row r="152" spans="1:14" ht="14.4" customHeight="1" x14ac:dyDescent="0.3">
      <c r="A152" s="660" t="s">
        <v>563</v>
      </c>
      <c r="B152" s="661" t="s">
        <v>564</v>
      </c>
      <c r="C152" s="662" t="s">
        <v>569</v>
      </c>
      <c r="D152" s="663" t="s">
        <v>3248</v>
      </c>
      <c r="E152" s="662" t="s">
        <v>586</v>
      </c>
      <c r="F152" s="663" t="s">
        <v>3269</v>
      </c>
      <c r="G152" s="662" t="s">
        <v>608</v>
      </c>
      <c r="H152" s="662" t="s">
        <v>1109</v>
      </c>
      <c r="I152" s="662" t="s">
        <v>1110</v>
      </c>
      <c r="J152" s="662" t="s">
        <v>1111</v>
      </c>
      <c r="K152" s="662" t="s">
        <v>1112</v>
      </c>
      <c r="L152" s="664">
        <v>48.970457947647766</v>
      </c>
      <c r="M152" s="664">
        <v>1</v>
      </c>
      <c r="N152" s="665">
        <v>48.970457947647766</v>
      </c>
    </row>
    <row r="153" spans="1:14" ht="14.4" customHeight="1" x14ac:dyDescent="0.3">
      <c r="A153" s="660" t="s">
        <v>563</v>
      </c>
      <c r="B153" s="661" t="s">
        <v>564</v>
      </c>
      <c r="C153" s="662" t="s">
        <v>569</v>
      </c>
      <c r="D153" s="663" t="s">
        <v>3248</v>
      </c>
      <c r="E153" s="662" t="s">
        <v>586</v>
      </c>
      <c r="F153" s="663" t="s">
        <v>3269</v>
      </c>
      <c r="G153" s="662" t="s">
        <v>608</v>
      </c>
      <c r="H153" s="662" t="s">
        <v>1113</v>
      </c>
      <c r="I153" s="662" t="s">
        <v>1113</v>
      </c>
      <c r="J153" s="662" t="s">
        <v>1114</v>
      </c>
      <c r="K153" s="662" t="s">
        <v>1115</v>
      </c>
      <c r="L153" s="664">
        <v>255.34681414909306</v>
      </c>
      <c r="M153" s="664">
        <v>1</v>
      </c>
      <c r="N153" s="665">
        <v>255.34681414909306</v>
      </c>
    </row>
    <row r="154" spans="1:14" ht="14.4" customHeight="1" x14ac:dyDescent="0.3">
      <c r="A154" s="660" t="s">
        <v>563</v>
      </c>
      <c r="B154" s="661" t="s">
        <v>564</v>
      </c>
      <c r="C154" s="662" t="s">
        <v>569</v>
      </c>
      <c r="D154" s="663" t="s">
        <v>3248</v>
      </c>
      <c r="E154" s="662" t="s">
        <v>586</v>
      </c>
      <c r="F154" s="663" t="s">
        <v>3269</v>
      </c>
      <c r="G154" s="662" t="s">
        <v>608</v>
      </c>
      <c r="H154" s="662" t="s">
        <v>1116</v>
      </c>
      <c r="I154" s="662" t="s">
        <v>1117</v>
      </c>
      <c r="J154" s="662" t="s">
        <v>1118</v>
      </c>
      <c r="K154" s="662" t="s">
        <v>638</v>
      </c>
      <c r="L154" s="664">
        <v>71.009999999999991</v>
      </c>
      <c r="M154" s="664">
        <v>4</v>
      </c>
      <c r="N154" s="665">
        <v>284.03999999999996</v>
      </c>
    </row>
    <row r="155" spans="1:14" ht="14.4" customHeight="1" x14ac:dyDescent="0.3">
      <c r="A155" s="660" t="s">
        <v>563</v>
      </c>
      <c r="B155" s="661" t="s">
        <v>564</v>
      </c>
      <c r="C155" s="662" t="s">
        <v>569</v>
      </c>
      <c r="D155" s="663" t="s">
        <v>3248</v>
      </c>
      <c r="E155" s="662" t="s">
        <v>586</v>
      </c>
      <c r="F155" s="663" t="s">
        <v>3269</v>
      </c>
      <c r="G155" s="662" t="s">
        <v>608</v>
      </c>
      <c r="H155" s="662" t="s">
        <v>1119</v>
      </c>
      <c r="I155" s="662" t="s">
        <v>1120</v>
      </c>
      <c r="J155" s="662" t="s">
        <v>1121</v>
      </c>
      <c r="K155" s="662" t="s">
        <v>1122</v>
      </c>
      <c r="L155" s="664">
        <v>40.780000000000015</v>
      </c>
      <c r="M155" s="664">
        <v>2</v>
      </c>
      <c r="N155" s="665">
        <v>81.560000000000031</v>
      </c>
    </row>
    <row r="156" spans="1:14" ht="14.4" customHeight="1" x14ac:dyDescent="0.3">
      <c r="A156" s="660" t="s">
        <v>563</v>
      </c>
      <c r="B156" s="661" t="s">
        <v>564</v>
      </c>
      <c r="C156" s="662" t="s">
        <v>569</v>
      </c>
      <c r="D156" s="663" t="s">
        <v>3248</v>
      </c>
      <c r="E156" s="662" t="s">
        <v>586</v>
      </c>
      <c r="F156" s="663" t="s">
        <v>3269</v>
      </c>
      <c r="G156" s="662" t="s">
        <v>608</v>
      </c>
      <c r="H156" s="662" t="s">
        <v>1123</v>
      </c>
      <c r="I156" s="662" t="s">
        <v>1124</v>
      </c>
      <c r="J156" s="662" t="s">
        <v>1125</v>
      </c>
      <c r="K156" s="662" t="s">
        <v>1126</v>
      </c>
      <c r="L156" s="664">
        <v>254.77</v>
      </c>
      <c r="M156" s="664">
        <v>11</v>
      </c>
      <c r="N156" s="665">
        <v>2802.4700000000003</v>
      </c>
    </row>
    <row r="157" spans="1:14" ht="14.4" customHeight="1" x14ac:dyDescent="0.3">
      <c r="A157" s="660" t="s">
        <v>563</v>
      </c>
      <c r="B157" s="661" t="s">
        <v>564</v>
      </c>
      <c r="C157" s="662" t="s">
        <v>569</v>
      </c>
      <c r="D157" s="663" t="s">
        <v>3248</v>
      </c>
      <c r="E157" s="662" t="s">
        <v>586</v>
      </c>
      <c r="F157" s="663" t="s">
        <v>3269</v>
      </c>
      <c r="G157" s="662" t="s">
        <v>608</v>
      </c>
      <c r="H157" s="662" t="s">
        <v>1127</v>
      </c>
      <c r="I157" s="662" t="s">
        <v>1128</v>
      </c>
      <c r="J157" s="662" t="s">
        <v>1129</v>
      </c>
      <c r="K157" s="662" t="s">
        <v>1130</v>
      </c>
      <c r="L157" s="664">
        <v>209.11145081993996</v>
      </c>
      <c r="M157" s="664">
        <v>4</v>
      </c>
      <c r="N157" s="665">
        <v>836.44580327975984</v>
      </c>
    </row>
    <row r="158" spans="1:14" ht="14.4" customHeight="1" x14ac:dyDescent="0.3">
      <c r="A158" s="660" t="s">
        <v>563</v>
      </c>
      <c r="B158" s="661" t="s">
        <v>564</v>
      </c>
      <c r="C158" s="662" t="s">
        <v>569</v>
      </c>
      <c r="D158" s="663" t="s">
        <v>3248</v>
      </c>
      <c r="E158" s="662" t="s">
        <v>586</v>
      </c>
      <c r="F158" s="663" t="s">
        <v>3269</v>
      </c>
      <c r="G158" s="662" t="s">
        <v>608</v>
      </c>
      <c r="H158" s="662" t="s">
        <v>1131</v>
      </c>
      <c r="I158" s="662" t="s">
        <v>1131</v>
      </c>
      <c r="J158" s="662" t="s">
        <v>1132</v>
      </c>
      <c r="K158" s="662" t="s">
        <v>731</v>
      </c>
      <c r="L158" s="664">
        <v>53.98</v>
      </c>
      <c r="M158" s="664">
        <v>2</v>
      </c>
      <c r="N158" s="665">
        <v>107.96</v>
      </c>
    </row>
    <row r="159" spans="1:14" ht="14.4" customHeight="1" x14ac:dyDescent="0.3">
      <c r="A159" s="660" t="s">
        <v>563</v>
      </c>
      <c r="B159" s="661" t="s">
        <v>564</v>
      </c>
      <c r="C159" s="662" t="s">
        <v>569</v>
      </c>
      <c r="D159" s="663" t="s">
        <v>3248</v>
      </c>
      <c r="E159" s="662" t="s">
        <v>586</v>
      </c>
      <c r="F159" s="663" t="s">
        <v>3269</v>
      </c>
      <c r="G159" s="662" t="s">
        <v>608</v>
      </c>
      <c r="H159" s="662" t="s">
        <v>1133</v>
      </c>
      <c r="I159" s="662" t="s">
        <v>1134</v>
      </c>
      <c r="J159" s="662" t="s">
        <v>1135</v>
      </c>
      <c r="K159" s="662" t="s">
        <v>1136</v>
      </c>
      <c r="L159" s="664">
        <v>1100.7339557217056</v>
      </c>
      <c r="M159" s="664">
        <v>2</v>
      </c>
      <c r="N159" s="665">
        <v>2201.4679114434111</v>
      </c>
    </row>
    <row r="160" spans="1:14" ht="14.4" customHeight="1" x14ac:dyDescent="0.3">
      <c r="A160" s="660" t="s">
        <v>563</v>
      </c>
      <c r="B160" s="661" t="s">
        <v>564</v>
      </c>
      <c r="C160" s="662" t="s">
        <v>569</v>
      </c>
      <c r="D160" s="663" t="s">
        <v>3248</v>
      </c>
      <c r="E160" s="662" t="s">
        <v>586</v>
      </c>
      <c r="F160" s="663" t="s">
        <v>3269</v>
      </c>
      <c r="G160" s="662" t="s">
        <v>608</v>
      </c>
      <c r="H160" s="662" t="s">
        <v>1137</v>
      </c>
      <c r="I160" s="662" t="s">
        <v>1138</v>
      </c>
      <c r="J160" s="662" t="s">
        <v>1139</v>
      </c>
      <c r="K160" s="662" t="s">
        <v>1140</v>
      </c>
      <c r="L160" s="664">
        <v>85.749576818921923</v>
      </c>
      <c r="M160" s="664">
        <v>9</v>
      </c>
      <c r="N160" s="665">
        <v>771.74619137029731</v>
      </c>
    </row>
    <row r="161" spans="1:14" ht="14.4" customHeight="1" x14ac:dyDescent="0.3">
      <c r="A161" s="660" t="s">
        <v>563</v>
      </c>
      <c r="B161" s="661" t="s">
        <v>564</v>
      </c>
      <c r="C161" s="662" t="s">
        <v>569</v>
      </c>
      <c r="D161" s="663" t="s">
        <v>3248</v>
      </c>
      <c r="E161" s="662" t="s">
        <v>586</v>
      </c>
      <c r="F161" s="663" t="s">
        <v>3269</v>
      </c>
      <c r="G161" s="662" t="s">
        <v>608</v>
      </c>
      <c r="H161" s="662" t="s">
        <v>1141</v>
      </c>
      <c r="I161" s="662" t="s">
        <v>215</v>
      </c>
      <c r="J161" s="662" t="s">
        <v>1142</v>
      </c>
      <c r="K161" s="662"/>
      <c r="L161" s="664">
        <v>64.650001200514524</v>
      </c>
      <c r="M161" s="664">
        <v>2</v>
      </c>
      <c r="N161" s="665">
        <v>129.30000240102905</v>
      </c>
    </row>
    <row r="162" spans="1:14" ht="14.4" customHeight="1" x14ac:dyDescent="0.3">
      <c r="A162" s="660" t="s">
        <v>563</v>
      </c>
      <c r="B162" s="661" t="s">
        <v>564</v>
      </c>
      <c r="C162" s="662" t="s">
        <v>569</v>
      </c>
      <c r="D162" s="663" t="s">
        <v>3248</v>
      </c>
      <c r="E162" s="662" t="s">
        <v>586</v>
      </c>
      <c r="F162" s="663" t="s">
        <v>3269</v>
      </c>
      <c r="G162" s="662" t="s">
        <v>608</v>
      </c>
      <c r="H162" s="662" t="s">
        <v>1143</v>
      </c>
      <c r="I162" s="662" t="s">
        <v>215</v>
      </c>
      <c r="J162" s="662" t="s">
        <v>1144</v>
      </c>
      <c r="K162" s="662"/>
      <c r="L162" s="664">
        <v>29.519873972751366</v>
      </c>
      <c r="M162" s="664">
        <v>3</v>
      </c>
      <c r="N162" s="665">
        <v>88.559621918254095</v>
      </c>
    </row>
    <row r="163" spans="1:14" ht="14.4" customHeight="1" x14ac:dyDescent="0.3">
      <c r="A163" s="660" t="s">
        <v>563</v>
      </c>
      <c r="B163" s="661" t="s">
        <v>564</v>
      </c>
      <c r="C163" s="662" t="s">
        <v>569</v>
      </c>
      <c r="D163" s="663" t="s">
        <v>3248</v>
      </c>
      <c r="E163" s="662" t="s">
        <v>586</v>
      </c>
      <c r="F163" s="663" t="s">
        <v>3269</v>
      </c>
      <c r="G163" s="662" t="s">
        <v>608</v>
      </c>
      <c r="H163" s="662" t="s">
        <v>1145</v>
      </c>
      <c r="I163" s="662" t="s">
        <v>215</v>
      </c>
      <c r="J163" s="662" t="s">
        <v>1146</v>
      </c>
      <c r="K163" s="662"/>
      <c r="L163" s="664">
        <v>44.719999999999985</v>
      </c>
      <c r="M163" s="664">
        <v>2</v>
      </c>
      <c r="N163" s="665">
        <v>89.439999999999969</v>
      </c>
    </row>
    <row r="164" spans="1:14" ht="14.4" customHeight="1" x14ac:dyDescent="0.3">
      <c r="A164" s="660" t="s">
        <v>563</v>
      </c>
      <c r="B164" s="661" t="s">
        <v>564</v>
      </c>
      <c r="C164" s="662" t="s">
        <v>569</v>
      </c>
      <c r="D164" s="663" t="s">
        <v>3248</v>
      </c>
      <c r="E164" s="662" t="s">
        <v>586</v>
      </c>
      <c r="F164" s="663" t="s">
        <v>3269</v>
      </c>
      <c r="G164" s="662" t="s">
        <v>608</v>
      </c>
      <c r="H164" s="662" t="s">
        <v>1147</v>
      </c>
      <c r="I164" s="662" t="s">
        <v>1148</v>
      </c>
      <c r="J164" s="662" t="s">
        <v>1149</v>
      </c>
      <c r="K164" s="662" t="s">
        <v>1150</v>
      </c>
      <c r="L164" s="664">
        <v>98.449976357281002</v>
      </c>
      <c r="M164" s="664">
        <v>2</v>
      </c>
      <c r="N164" s="665">
        <v>196.899952714562</v>
      </c>
    </row>
    <row r="165" spans="1:14" ht="14.4" customHeight="1" x14ac:dyDescent="0.3">
      <c r="A165" s="660" t="s">
        <v>563</v>
      </c>
      <c r="B165" s="661" t="s">
        <v>564</v>
      </c>
      <c r="C165" s="662" t="s">
        <v>569</v>
      </c>
      <c r="D165" s="663" t="s">
        <v>3248</v>
      </c>
      <c r="E165" s="662" t="s">
        <v>586</v>
      </c>
      <c r="F165" s="663" t="s">
        <v>3269</v>
      </c>
      <c r="G165" s="662" t="s">
        <v>608</v>
      </c>
      <c r="H165" s="662" t="s">
        <v>1151</v>
      </c>
      <c r="I165" s="662" t="s">
        <v>1152</v>
      </c>
      <c r="J165" s="662" t="s">
        <v>1153</v>
      </c>
      <c r="K165" s="662" t="s">
        <v>1154</v>
      </c>
      <c r="L165" s="664">
        <v>1368.2050000000002</v>
      </c>
      <c r="M165" s="664">
        <v>2</v>
      </c>
      <c r="N165" s="665">
        <v>2736.4100000000003</v>
      </c>
    </row>
    <row r="166" spans="1:14" ht="14.4" customHeight="1" x14ac:dyDescent="0.3">
      <c r="A166" s="660" t="s">
        <v>563</v>
      </c>
      <c r="B166" s="661" t="s">
        <v>564</v>
      </c>
      <c r="C166" s="662" t="s">
        <v>569</v>
      </c>
      <c r="D166" s="663" t="s">
        <v>3248</v>
      </c>
      <c r="E166" s="662" t="s">
        <v>586</v>
      </c>
      <c r="F166" s="663" t="s">
        <v>3269</v>
      </c>
      <c r="G166" s="662" t="s">
        <v>608</v>
      </c>
      <c r="H166" s="662" t="s">
        <v>1155</v>
      </c>
      <c r="I166" s="662" t="s">
        <v>1156</v>
      </c>
      <c r="J166" s="662" t="s">
        <v>1157</v>
      </c>
      <c r="K166" s="662" t="s">
        <v>1158</v>
      </c>
      <c r="L166" s="664">
        <v>235.61999999999998</v>
      </c>
      <c r="M166" s="664">
        <v>1</v>
      </c>
      <c r="N166" s="665">
        <v>235.61999999999998</v>
      </c>
    </row>
    <row r="167" spans="1:14" ht="14.4" customHeight="1" x14ac:dyDescent="0.3">
      <c r="A167" s="660" t="s">
        <v>563</v>
      </c>
      <c r="B167" s="661" t="s">
        <v>564</v>
      </c>
      <c r="C167" s="662" t="s">
        <v>569</v>
      </c>
      <c r="D167" s="663" t="s">
        <v>3248</v>
      </c>
      <c r="E167" s="662" t="s">
        <v>586</v>
      </c>
      <c r="F167" s="663" t="s">
        <v>3269</v>
      </c>
      <c r="G167" s="662" t="s">
        <v>608</v>
      </c>
      <c r="H167" s="662" t="s">
        <v>1159</v>
      </c>
      <c r="I167" s="662" t="s">
        <v>1160</v>
      </c>
      <c r="J167" s="662" t="s">
        <v>1161</v>
      </c>
      <c r="K167" s="662" t="s">
        <v>1162</v>
      </c>
      <c r="L167" s="664">
        <v>52.99</v>
      </c>
      <c r="M167" s="664">
        <v>1</v>
      </c>
      <c r="N167" s="665">
        <v>52.99</v>
      </c>
    </row>
    <row r="168" spans="1:14" ht="14.4" customHeight="1" x14ac:dyDescent="0.3">
      <c r="A168" s="660" t="s">
        <v>563</v>
      </c>
      <c r="B168" s="661" t="s">
        <v>564</v>
      </c>
      <c r="C168" s="662" t="s">
        <v>569</v>
      </c>
      <c r="D168" s="663" t="s">
        <v>3248</v>
      </c>
      <c r="E168" s="662" t="s">
        <v>586</v>
      </c>
      <c r="F168" s="663" t="s">
        <v>3269</v>
      </c>
      <c r="G168" s="662" t="s">
        <v>608</v>
      </c>
      <c r="H168" s="662" t="s">
        <v>1163</v>
      </c>
      <c r="I168" s="662" t="s">
        <v>1163</v>
      </c>
      <c r="J168" s="662" t="s">
        <v>1164</v>
      </c>
      <c r="K168" s="662" t="s">
        <v>1165</v>
      </c>
      <c r="L168" s="664">
        <v>1034.464339874776</v>
      </c>
      <c r="M168" s="664">
        <v>1</v>
      </c>
      <c r="N168" s="665">
        <v>1034.464339874776</v>
      </c>
    </row>
    <row r="169" spans="1:14" ht="14.4" customHeight="1" x14ac:dyDescent="0.3">
      <c r="A169" s="660" t="s">
        <v>563</v>
      </c>
      <c r="B169" s="661" t="s">
        <v>564</v>
      </c>
      <c r="C169" s="662" t="s">
        <v>569</v>
      </c>
      <c r="D169" s="663" t="s">
        <v>3248</v>
      </c>
      <c r="E169" s="662" t="s">
        <v>586</v>
      </c>
      <c r="F169" s="663" t="s">
        <v>3269</v>
      </c>
      <c r="G169" s="662" t="s">
        <v>608</v>
      </c>
      <c r="H169" s="662" t="s">
        <v>1166</v>
      </c>
      <c r="I169" s="662" t="s">
        <v>1167</v>
      </c>
      <c r="J169" s="662" t="s">
        <v>1168</v>
      </c>
      <c r="K169" s="662" t="s">
        <v>1169</v>
      </c>
      <c r="L169" s="664">
        <v>96.919999999999973</v>
      </c>
      <c r="M169" s="664">
        <v>1</v>
      </c>
      <c r="N169" s="665">
        <v>96.919999999999973</v>
      </c>
    </row>
    <row r="170" spans="1:14" ht="14.4" customHeight="1" x14ac:dyDescent="0.3">
      <c r="A170" s="660" t="s">
        <v>563</v>
      </c>
      <c r="B170" s="661" t="s">
        <v>564</v>
      </c>
      <c r="C170" s="662" t="s">
        <v>569</v>
      </c>
      <c r="D170" s="663" t="s">
        <v>3248</v>
      </c>
      <c r="E170" s="662" t="s">
        <v>586</v>
      </c>
      <c r="F170" s="663" t="s">
        <v>3269</v>
      </c>
      <c r="G170" s="662" t="s">
        <v>608</v>
      </c>
      <c r="H170" s="662" t="s">
        <v>1170</v>
      </c>
      <c r="I170" s="662" t="s">
        <v>215</v>
      </c>
      <c r="J170" s="662" t="s">
        <v>1171</v>
      </c>
      <c r="K170" s="662"/>
      <c r="L170" s="664">
        <v>50.820000000000014</v>
      </c>
      <c r="M170" s="664">
        <v>2</v>
      </c>
      <c r="N170" s="665">
        <v>101.64000000000003</v>
      </c>
    </row>
    <row r="171" spans="1:14" ht="14.4" customHeight="1" x14ac:dyDescent="0.3">
      <c r="A171" s="660" t="s">
        <v>563</v>
      </c>
      <c r="B171" s="661" t="s">
        <v>564</v>
      </c>
      <c r="C171" s="662" t="s">
        <v>569</v>
      </c>
      <c r="D171" s="663" t="s">
        <v>3248</v>
      </c>
      <c r="E171" s="662" t="s">
        <v>586</v>
      </c>
      <c r="F171" s="663" t="s">
        <v>3269</v>
      </c>
      <c r="G171" s="662" t="s">
        <v>608</v>
      </c>
      <c r="H171" s="662" t="s">
        <v>1172</v>
      </c>
      <c r="I171" s="662" t="s">
        <v>215</v>
      </c>
      <c r="J171" s="662" t="s">
        <v>1173</v>
      </c>
      <c r="K171" s="662"/>
      <c r="L171" s="664">
        <v>78.512987963149342</v>
      </c>
      <c r="M171" s="664">
        <v>6</v>
      </c>
      <c r="N171" s="665">
        <v>471.07792777889608</v>
      </c>
    </row>
    <row r="172" spans="1:14" ht="14.4" customHeight="1" x14ac:dyDescent="0.3">
      <c r="A172" s="660" t="s">
        <v>563</v>
      </c>
      <c r="B172" s="661" t="s">
        <v>564</v>
      </c>
      <c r="C172" s="662" t="s">
        <v>569</v>
      </c>
      <c r="D172" s="663" t="s">
        <v>3248</v>
      </c>
      <c r="E172" s="662" t="s">
        <v>586</v>
      </c>
      <c r="F172" s="663" t="s">
        <v>3269</v>
      </c>
      <c r="G172" s="662" t="s">
        <v>608</v>
      </c>
      <c r="H172" s="662" t="s">
        <v>1174</v>
      </c>
      <c r="I172" s="662" t="s">
        <v>215</v>
      </c>
      <c r="J172" s="662" t="s">
        <v>1175</v>
      </c>
      <c r="K172" s="662"/>
      <c r="L172" s="664">
        <v>77.253697208000887</v>
      </c>
      <c r="M172" s="664">
        <v>5</v>
      </c>
      <c r="N172" s="665">
        <v>386.2684860400044</v>
      </c>
    </row>
    <row r="173" spans="1:14" ht="14.4" customHeight="1" x14ac:dyDescent="0.3">
      <c r="A173" s="660" t="s">
        <v>563</v>
      </c>
      <c r="B173" s="661" t="s">
        <v>564</v>
      </c>
      <c r="C173" s="662" t="s">
        <v>569</v>
      </c>
      <c r="D173" s="663" t="s">
        <v>3248</v>
      </c>
      <c r="E173" s="662" t="s">
        <v>586</v>
      </c>
      <c r="F173" s="663" t="s">
        <v>3269</v>
      </c>
      <c r="G173" s="662" t="s">
        <v>608</v>
      </c>
      <c r="H173" s="662" t="s">
        <v>1176</v>
      </c>
      <c r="I173" s="662" t="s">
        <v>1177</v>
      </c>
      <c r="J173" s="662" t="s">
        <v>1178</v>
      </c>
      <c r="K173" s="662" t="s">
        <v>1179</v>
      </c>
      <c r="L173" s="664">
        <v>43.699999999999996</v>
      </c>
      <c r="M173" s="664">
        <v>2</v>
      </c>
      <c r="N173" s="665">
        <v>87.399999999999991</v>
      </c>
    </row>
    <row r="174" spans="1:14" ht="14.4" customHeight="1" x14ac:dyDescent="0.3">
      <c r="A174" s="660" t="s">
        <v>563</v>
      </c>
      <c r="B174" s="661" t="s">
        <v>564</v>
      </c>
      <c r="C174" s="662" t="s">
        <v>569</v>
      </c>
      <c r="D174" s="663" t="s">
        <v>3248</v>
      </c>
      <c r="E174" s="662" t="s">
        <v>586</v>
      </c>
      <c r="F174" s="663" t="s">
        <v>3269</v>
      </c>
      <c r="G174" s="662" t="s">
        <v>608</v>
      </c>
      <c r="H174" s="662" t="s">
        <v>1180</v>
      </c>
      <c r="I174" s="662" t="s">
        <v>1181</v>
      </c>
      <c r="J174" s="662" t="s">
        <v>1182</v>
      </c>
      <c r="K174" s="662" t="s">
        <v>1183</v>
      </c>
      <c r="L174" s="664">
        <v>112.61942403748438</v>
      </c>
      <c r="M174" s="664">
        <v>16</v>
      </c>
      <c r="N174" s="665">
        <v>1801.9107845997501</v>
      </c>
    </row>
    <row r="175" spans="1:14" ht="14.4" customHeight="1" x14ac:dyDescent="0.3">
      <c r="A175" s="660" t="s">
        <v>563</v>
      </c>
      <c r="B175" s="661" t="s">
        <v>564</v>
      </c>
      <c r="C175" s="662" t="s">
        <v>569</v>
      </c>
      <c r="D175" s="663" t="s">
        <v>3248</v>
      </c>
      <c r="E175" s="662" t="s">
        <v>586</v>
      </c>
      <c r="F175" s="663" t="s">
        <v>3269</v>
      </c>
      <c r="G175" s="662" t="s">
        <v>608</v>
      </c>
      <c r="H175" s="662" t="s">
        <v>1184</v>
      </c>
      <c r="I175" s="662" t="s">
        <v>1185</v>
      </c>
      <c r="J175" s="662" t="s">
        <v>1186</v>
      </c>
      <c r="K175" s="662" t="s">
        <v>1187</v>
      </c>
      <c r="L175" s="664">
        <v>437.59000000000003</v>
      </c>
      <c r="M175" s="664">
        <v>1</v>
      </c>
      <c r="N175" s="665">
        <v>437.59000000000003</v>
      </c>
    </row>
    <row r="176" spans="1:14" ht="14.4" customHeight="1" x14ac:dyDescent="0.3">
      <c r="A176" s="660" t="s">
        <v>563</v>
      </c>
      <c r="B176" s="661" t="s">
        <v>564</v>
      </c>
      <c r="C176" s="662" t="s">
        <v>569</v>
      </c>
      <c r="D176" s="663" t="s">
        <v>3248</v>
      </c>
      <c r="E176" s="662" t="s">
        <v>586</v>
      </c>
      <c r="F176" s="663" t="s">
        <v>3269</v>
      </c>
      <c r="G176" s="662" t="s">
        <v>608</v>
      </c>
      <c r="H176" s="662" t="s">
        <v>1188</v>
      </c>
      <c r="I176" s="662" t="s">
        <v>1189</v>
      </c>
      <c r="J176" s="662" t="s">
        <v>1190</v>
      </c>
      <c r="K176" s="662" t="s">
        <v>1191</v>
      </c>
      <c r="L176" s="664">
        <v>22.130000000000003</v>
      </c>
      <c r="M176" s="664">
        <v>2</v>
      </c>
      <c r="N176" s="665">
        <v>44.260000000000005</v>
      </c>
    </row>
    <row r="177" spans="1:14" ht="14.4" customHeight="1" x14ac:dyDescent="0.3">
      <c r="A177" s="660" t="s">
        <v>563</v>
      </c>
      <c r="B177" s="661" t="s">
        <v>564</v>
      </c>
      <c r="C177" s="662" t="s">
        <v>569</v>
      </c>
      <c r="D177" s="663" t="s">
        <v>3248</v>
      </c>
      <c r="E177" s="662" t="s">
        <v>586</v>
      </c>
      <c r="F177" s="663" t="s">
        <v>3269</v>
      </c>
      <c r="G177" s="662" t="s">
        <v>608</v>
      </c>
      <c r="H177" s="662" t="s">
        <v>1192</v>
      </c>
      <c r="I177" s="662" t="s">
        <v>1193</v>
      </c>
      <c r="J177" s="662" t="s">
        <v>1194</v>
      </c>
      <c r="K177" s="662" t="s">
        <v>1195</v>
      </c>
      <c r="L177" s="664">
        <v>386.45249999999999</v>
      </c>
      <c r="M177" s="664">
        <v>8</v>
      </c>
      <c r="N177" s="665">
        <v>3091.62</v>
      </c>
    </row>
    <row r="178" spans="1:14" ht="14.4" customHeight="1" x14ac:dyDescent="0.3">
      <c r="A178" s="660" t="s">
        <v>563</v>
      </c>
      <c r="B178" s="661" t="s">
        <v>564</v>
      </c>
      <c r="C178" s="662" t="s">
        <v>569</v>
      </c>
      <c r="D178" s="663" t="s">
        <v>3248</v>
      </c>
      <c r="E178" s="662" t="s">
        <v>586</v>
      </c>
      <c r="F178" s="663" t="s">
        <v>3269</v>
      </c>
      <c r="G178" s="662" t="s">
        <v>608</v>
      </c>
      <c r="H178" s="662" t="s">
        <v>1196</v>
      </c>
      <c r="I178" s="662" t="s">
        <v>1197</v>
      </c>
      <c r="J178" s="662" t="s">
        <v>1198</v>
      </c>
      <c r="K178" s="662" t="s">
        <v>1199</v>
      </c>
      <c r="L178" s="664">
        <v>130.16999999999996</v>
      </c>
      <c r="M178" s="664">
        <v>1</v>
      </c>
      <c r="N178" s="665">
        <v>130.16999999999996</v>
      </c>
    </row>
    <row r="179" spans="1:14" ht="14.4" customHeight="1" x14ac:dyDescent="0.3">
      <c r="A179" s="660" t="s">
        <v>563</v>
      </c>
      <c r="B179" s="661" t="s">
        <v>564</v>
      </c>
      <c r="C179" s="662" t="s">
        <v>569</v>
      </c>
      <c r="D179" s="663" t="s">
        <v>3248</v>
      </c>
      <c r="E179" s="662" t="s">
        <v>586</v>
      </c>
      <c r="F179" s="663" t="s">
        <v>3269</v>
      </c>
      <c r="G179" s="662" t="s">
        <v>608</v>
      </c>
      <c r="H179" s="662" t="s">
        <v>1200</v>
      </c>
      <c r="I179" s="662" t="s">
        <v>1200</v>
      </c>
      <c r="J179" s="662" t="s">
        <v>1201</v>
      </c>
      <c r="K179" s="662" t="s">
        <v>1202</v>
      </c>
      <c r="L179" s="664">
        <v>46.73201778987017</v>
      </c>
      <c r="M179" s="664">
        <v>5</v>
      </c>
      <c r="N179" s="665">
        <v>233.66008894935084</v>
      </c>
    </row>
    <row r="180" spans="1:14" ht="14.4" customHeight="1" x14ac:dyDescent="0.3">
      <c r="A180" s="660" t="s">
        <v>563</v>
      </c>
      <c r="B180" s="661" t="s">
        <v>564</v>
      </c>
      <c r="C180" s="662" t="s">
        <v>569</v>
      </c>
      <c r="D180" s="663" t="s">
        <v>3248</v>
      </c>
      <c r="E180" s="662" t="s">
        <v>586</v>
      </c>
      <c r="F180" s="663" t="s">
        <v>3269</v>
      </c>
      <c r="G180" s="662" t="s">
        <v>608</v>
      </c>
      <c r="H180" s="662" t="s">
        <v>1203</v>
      </c>
      <c r="I180" s="662" t="s">
        <v>1204</v>
      </c>
      <c r="J180" s="662" t="s">
        <v>1205</v>
      </c>
      <c r="K180" s="662" t="s">
        <v>1206</v>
      </c>
      <c r="L180" s="664">
        <v>286.06</v>
      </c>
      <c r="M180" s="664">
        <v>2</v>
      </c>
      <c r="N180" s="665">
        <v>572.12</v>
      </c>
    </row>
    <row r="181" spans="1:14" ht="14.4" customHeight="1" x14ac:dyDescent="0.3">
      <c r="A181" s="660" t="s">
        <v>563</v>
      </c>
      <c r="B181" s="661" t="s">
        <v>564</v>
      </c>
      <c r="C181" s="662" t="s">
        <v>569</v>
      </c>
      <c r="D181" s="663" t="s">
        <v>3248</v>
      </c>
      <c r="E181" s="662" t="s">
        <v>586</v>
      </c>
      <c r="F181" s="663" t="s">
        <v>3269</v>
      </c>
      <c r="G181" s="662" t="s">
        <v>608</v>
      </c>
      <c r="H181" s="662" t="s">
        <v>1207</v>
      </c>
      <c r="I181" s="662" t="s">
        <v>215</v>
      </c>
      <c r="J181" s="662" t="s">
        <v>1208</v>
      </c>
      <c r="K181" s="662"/>
      <c r="L181" s="664">
        <v>420.7148214285715</v>
      </c>
      <c r="M181" s="664">
        <v>28</v>
      </c>
      <c r="N181" s="665">
        <v>11780.015000000001</v>
      </c>
    </row>
    <row r="182" spans="1:14" ht="14.4" customHeight="1" x14ac:dyDescent="0.3">
      <c r="A182" s="660" t="s">
        <v>563</v>
      </c>
      <c r="B182" s="661" t="s">
        <v>564</v>
      </c>
      <c r="C182" s="662" t="s">
        <v>569</v>
      </c>
      <c r="D182" s="663" t="s">
        <v>3248</v>
      </c>
      <c r="E182" s="662" t="s">
        <v>586</v>
      </c>
      <c r="F182" s="663" t="s">
        <v>3269</v>
      </c>
      <c r="G182" s="662" t="s">
        <v>608</v>
      </c>
      <c r="H182" s="662" t="s">
        <v>1209</v>
      </c>
      <c r="I182" s="662" t="s">
        <v>215</v>
      </c>
      <c r="J182" s="662" t="s">
        <v>1210</v>
      </c>
      <c r="K182" s="662"/>
      <c r="L182" s="664">
        <v>180.81842850793157</v>
      </c>
      <c r="M182" s="664">
        <v>12</v>
      </c>
      <c r="N182" s="665">
        <v>2169.8211420951789</v>
      </c>
    </row>
    <row r="183" spans="1:14" ht="14.4" customHeight="1" x14ac:dyDescent="0.3">
      <c r="A183" s="660" t="s">
        <v>563</v>
      </c>
      <c r="B183" s="661" t="s">
        <v>564</v>
      </c>
      <c r="C183" s="662" t="s">
        <v>569</v>
      </c>
      <c r="D183" s="663" t="s">
        <v>3248</v>
      </c>
      <c r="E183" s="662" t="s">
        <v>586</v>
      </c>
      <c r="F183" s="663" t="s">
        <v>3269</v>
      </c>
      <c r="G183" s="662" t="s">
        <v>608</v>
      </c>
      <c r="H183" s="662" t="s">
        <v>1211</v>
      </c>
      <c r="I183" s="662" t="s">
        <v>1212</v>
      </c>
      <c r="J183" s="662" t="s">
        <v>1213</v>
      </c>
      <c r="K183" s="662" t="s">
        <v>1214</v>
      </c>
      <c r="L183" s="664">
        <v>669.6</v>
      </c>
      <c r="M183" s="664">
        <v>2</v>
      </c>
      <c r="N183" s="665">
        <v>1339.2</v>
      </c>
    </row>
    <row r="184" spans="1:14" ht="14.4" customHeight="1" x14ac:dyDescent="0.3">
      <c r="A184" s="660" t="s">
        <v>563</v>
      </c>
      <c r="B184" s="661" t="s">
        <v>564</v>
      </c>
      <c r="C184" s="662" t="s">
        <v>569</v>
      </c>
      <c r="D184" s="663" t="s">
        <v>3248</v>
      </c>
      <c r="E184" s="662" t="s">
        <v>586</v>
      </c>
      <c r="F184" s="663" t="s">
        <v>3269</v>
      </c>
      <c r="G184" s="662" t="s">
        <v>608</v>
      </c>
      <c r="H184" s="662" t="s">
        <v>1215</v>
      </c>
      <c r="I184" s="662" t="s">
        <v>1216</v>
      </c>
      <c r="J184" s="662" t="s">
        <v>1217</v>
      </c>
      <c r="K184" s="662" t="s">
        <v>1218</v>
      </c>
      <c r="L184" s="664">
        <v>109.78993566809137</v>
      </c>
      <c r="M184" s="664">
        <v>1</v>
      </c>
      <c r="N184" s="665">
        <v>109.78993566809137</v>
      </c>
    </row>
    <row r="185" spans="1:14" ht="14.4" customHeight="1" x14ac:dyDescent="0.3">
      <c r="A185" s="660" t="s">
        <v>563</v>
      </c>
      <c r="B185" s="661" t="s">
        <v>564</v>
      </c>
      <c r="C185" s="662" t="s">
        <v>569</v>
      </c>
      <c r="D185" s="663" t="s">
        <v>3248</v>
      </c>
      <c r="E185" s="662" t="s">
        <v>586</v>
      </c>
      <c r="F185" s="663" t="s">
        <v>3269</v>
      </c>
      <c r="G185" s="662" t="s">
        <v>608</v>
      </c>
      <c r="H185" s="662" t="s">
        <v>1219</v>
      </c>
      <c r="I185" s="662" t="s">
        <v>1220</v>
      </c>
      <c r="J185" s="662" t="s">
        <v>1221</v>
      </c>
      <c r="K185" s="662" t="s">
        <v>1222</v>
      </c>
      <c r="L185" s="664">
        <v>86.347154976904818</v>
      </c>
      <c r="M185" s="664">
        <v>43</v>
      </c>
      <c r="N185" s="665">
        <v>3712.927664006907</v>
      </c>
    </row>
    <row r="186" spans="1:14" ht="14.4" customHeight="1" x14ac:dyDescent="0.3">
      <c r="A186" s="660" t="s">
        <v>563</v>
      </c>
      <c r="B186" s="661" t="s">
        <v>564</v>
      </c>
      <c r="C186" s="662" t="s">
        <v>569</v>
      </c>
      <c r="D186" s="663" t="s">
        <v>3248</v>
      </c>
      <c r="E186" s="662" t="s">
        <v>586</v>
      </c>
      <c r="F186" s="663" t="s">
        <v>3269</v>
      </c>
      <c r="G186" s="662" t="s">
        <v>608</v>
      </c>
      <c r="H186" s="662" t="s">
        <v>1223</v>
      </c>
      <c r="I186" s="662" t="s">
        <v>215</v>
      </c>
      <c r="J186" s="662" t="s">
        <v>1224</v>
      </c>
      <c r="K186" s="662"/>
      <c r="L186" s="664">
        <v>78.090566460542135</v>
      </c>
      <c r="M186" s="664">
        <v>6</v>
      </c>
      <c r="N186" s="665">
        <v>468.54339876325281</v>
      </c>
    </row>
    <row r="187" spans="1:14" ht="14.4" customHeight="1" x14ac:dyDescent="0.3">
      <c r="A187" s="660" t="s">
        <v>563</v>
      </c>
      <c r="B187" s="661" t="s">
        <v>564</v>
      </c>
      <c r="C187" s="662" t="s">
        <v>569</v>
      </c>
      <c r="D187" s="663" t="s">
        <v>3248</v>
      </c>
      <c r="E187" s="662" t="s">
        <v>586</v>
      </c>
      <c r="F187" s="663" t="s">
        <v>3269</v>
      </c>
      <c r="G187" s="662" t="s">
        <v>608</v>
      </c>
      <c r="H187" s="662" t="s">
        <v>1225</v>
      </c>
      <c r="I187" s="662" t="s">
        <v>1226</v>
      </c>
      <c r="J187" s="662" t="s">
        <v>1227</v>
      </c>
      <c r="K187" s="662"/>
      <c r="L187" s="664">
        <v>255.27773540324819</v>
      </c>
      <c r="M187" s="664">
        <v>10</v>
      </c>
      <c r="N187" s="665">
        <v>2552.777354032482</v>
      </c>
    </row>
    <row r="188" spans="1:14" ht="14.4" customHeight="1" x14ac:dyDescent="0.3">
      <c r="A188" s="660" t="s">
        <v>563</v>
      </c>
      <c r="B188" s="661" t="s">
        <v>564</v>
      </c>
      <c r="C188" s="662" t="s">
        <v>569</v>
      </c>
      <c r="D188" s="663" t="s">
        <v>3248</v>
      </c>
      <c r="E188" s="662" t="s">
        <v>586</v>
      </c>
      <c r="F188" s="663" t="s">
        <v>3269</v>
      </c>
      <c r="G188" s="662" t="s">
        <v>608</v>
      </c>
      <c r="H188" s="662" t="s">
        <v>1228</v>
      </c>
      <c r="I188" s="662" t="s">
        <v>1229</v>
      </c>
      <c r="J188" s="662" t="s">
        <v>1230</v>
      </c>
      <c r="K188" s="662" t="s">
        <v>1231</v>
      </c>
      <c r="L188" s="664">
        <v>250.7994269717523</v>
      </c>
      <c r="M188" s="664">
        <v>1</v>
      </c>
      <c r="N188" s="665">
        <v>250.7994269717523</v>
      </c>
    </row>
    <row r="189" spans="1:14" ht="14.4" customHeight="1" x14ac:dyDescent="0.3">
      <c r="A189" s="660" t="s">
        <v>563</v>
      </c>
      <c r="B189" s="661" t="s">
        <v>564</v>
      </c>
      <c r="C189" s="662" t="s">
        <v>569</v>
      </c>
      <c r="D189" s="663" t="s">
        <v>3248</v>
      </c>
      <c r="E189" s="662" t="s">
        <v>586</v>
      </c>
      <c r="F189" s="663" t="s">
        <v>3269</v>
      </c>
      <c r="G189" s="662" t="s">
        <v>608</v>
      </c>
      <c r="H189" s="662" t="s">
        <v>1232</v>
      </c>
      <c r="I189" s="662" t="s">
        <v>1232</v>
      </c>
      <c r="J189" s="662" t="s">
        <v>1233</v>
      </c>
      <c r="K189" s="662" t="s">
        <v>1234</v>
      </c>
      <c r="L189" s="664">
        <v>111.32999999999997</v>
      </c>
      <c r="M189" s="664">
        <v>1</v>
      </c>
      <c r="N189" s="665">
        <v>111.32999999999997</v>
      </c>
    </row>
    <row r="190" spans="1:14" ht="14.4" customHeight="1" x14ac:dyDescent="0.3">
      <c r="A190" s="660" t="s">
        <v>563</v>
      </c>
      <c r="B190" s="661" t="s">
        <v>564</v>
      </c>
      <c r="C190" s="662" t="s">
        <v>569</v>
      </c>
      <c r="D190" s="663" t="s">
        <v>3248</v>
      </c>
      <c r="E190" s="662" t="s">
        <v>586</v>
      </c>
      <c r="F190" s="663" t="s">
        <v>3269</v>
      </c>
      <c r="G190" s="662" t="s">
        <v>608</v>
      </c>
      <c r="H190" s="662" t="s">
        <v>1235</v>
      </c>
      <c r="I190" s="662" t="s">
        <v>215</v>
      </c>
      <c r="J190" s="662" t="s">
        <v>1236</v>
      </c>
      <c r="K190" s="662"/>
      <c r="L190" s="664">
        <v>60.86333333333333</v>
      </c>
      <c r="M190" s="664">
        <v>9</v>
      </c>
      <c r="N190" s="665">
        <v>547.77</v>
      </c>
    </row>
    <row r="191" spans="1:14" ht="14.4" customHeight="1" x14ac:dyDescent="0.3">
      <c r="A191" s="660" t="s">
        <v>563</v>
      </c>
      <c r="B191" s="661" t="s">
        <v>564</v>
      </c>
      <c r="C191" s="662" t="s">
        <v>569</v>
      </c>
      <c r="D191" s="663" t="s">
        <v>3248</v>
      </c>
      <c r="E191" s="662" t="s">
        <v>586</v>
      </c>
      <c r="F191" s="663" t="s">
        <v>3269</v>
      </c>
      <c r="G191" s="662" t="s">
        <v>608</v>
      </c>
      <c r="H191" s="662" t="s">
        <v>1237</v>
      </c>
      <c r="I191" s="662" t="s">
        <v>215</v>
      </c>
      <c r="J191" s="662" t="s">
        <v>1238</v>
      </c>
      <c r="K191" s="662"/>
      <c r="L191" s="664">
        <v>92.516769973256089</v>
      </c>
      <c r="M191" s="664">
        <v>46</v>
      </c>
      <c r="N191" s="665">
        <v>4255.7714187697802</v>
      </c>
    </row>
    <row r="192" spans="1:14" ht="14.4" customHeight="1" x14ac:dyDescent="0.3">
      <c r="A192" s="660" t="s">
        <v>563</v>
      </c>
      <c r="B192" s="661" t="s">
        <v>564</v>
      </c>
      <c r="C192" s="662" t="s">
        <v>569</v>
      </c>
      <c r="D192" s="663" t="s">
        <v>3248</v>
      </c>
      <c r="E192" s="662" t="s">
        <v>586</v>
      </c>
      <c r="F192" s="663" t="s">
        <v>3269</v>
      </c>
      <c r="G192" s="662" t="s">
        <v>608</v>
      </c>
      <c r="H192" s="662" t="s">
        <v>1239</v>
      </c>
      <c r="I192" s="662" t="s">
        <v>215</v>
      </c>
      <c r="J192" s="662" t="s">
        <v>1240</v>
      </c>
      <c r="K192" s="662"/>
      <c r="L192" s="664">
        <v>78.760000000000005</v>
      </c>
      <c r="M192" s="664">
        <v>1</v>
      </c>
      <c r="N192" s="665">
        <v>78.760000000000005</v>
      </c>
    </row>
    <row r="193" spans="1:14" ht="14.4" customHeight="1" x14ac:dyDescent="0.3">
      <c r="A193" s="660" t="s">
        <v>563</v>
      </c>
      <c r="B193" s="661" t="s">
        <v>564</v>
      </c>
      <c r="C193" s="662" t="s">
        <v>569</v>
      </c>
      <c r="D193" s="663" t="s">
        <v>3248</v>
      </c>
      <c r="E193" s="662" t="s">
        <v>586</v>
      </c>
      <c r="F193" s="663" t="s">
        <v>3269</v>
      </c>
      <c r="G193" s="662" t="s">
        <v>608</v>
      </c>
      <c r="H193" s="662" t="s">
        <v>1241</v>
      </c>
      <c r="I193" s="662" t="s">
        <v>1242</v>
      </c>
      <c r="J193" s="662" t="s">
        <v>1243</v>
      </c>
      <c r="K193" s="662" t="s">
        <v>1244</v>
      </c>
      <c r="L193" s="664">
        <v>96.879999999999967</v>
      </c>
      <c r="M193" s="664">
        <v>2</v>
      </c>
      <c r="N193" s="665">
        <v>193.75999999999993</v>
      </c>
    </row>
    <row r="194" spans="1:14" ht="14.4" customHeight="1" x14ac:dyDescent="0.3">
      <c r="A194" s="660" t="s">
        <v>563</v>
      </c>
      <c r="B194" s="661" t="s">
        <v>564</v>
      </c>
      <c r="C194" s="662" t="s">
        <v>569</v>
      </c>
      <c r="D194" s="663" t="s">
        <v>3248</v>
      </c>
      <c r="E194" s="662" t="s">
        <v>586</v>
      </c>
      <c r="F194" s="663" t="s">
        <v>3269</v>
      </c>
      <c r="G194" s="662" t="s">
        <v>608</v>
      </c>
      <c r="H194" s="662" t="s">
        <v>1245</v>
      </c>
      <c r="I194" s="662" t="s">
        <v>215</v>
      </c>
      <c r="J194" s="662" t="s">
        <v>1246</v>
      </c>
      <c r="K194" s="662" t="s">
        <v>1247</v>
      </c>
      <c r="L194" s="664">
        <v>1004.3</v>
      </c>
      <c r="M194" s="664">
        <v>1</v>
      </c>
      <c r="N194" s="665">
        <v>1004.3</v>
      </c>
    </row>
    <row r="195" spans="1:14" ht="14.4" customHeight="1" x14ac:dyDescent="0.3">
      <c r="A195" s="660" t="s">
        <v>563</v>
      </c>
      <c r="B195" s="661" t="s">
        <v>564</v>
      </c>
      <c r="C195" s="662" t="s">
        <v>569</v>
      </c>
      <c r="D195" s="663" t="s">
        <v>3248</v>
      </c>
      <c r="E195" s="662" t="s">
        <v>586</v>
      </c>
      <c r="F195" s="663" t="s">
        <v>3269</v>
      </c>
      <c r="G195" s="662" t="s">
        <v>608</v>
      </c>
      <c r="H195" s="662" t="s">
        <v>1248</v>
      </c>
      <c r="I195" s="662" t="s">
        <v>215</v>
      </c>
      <c r="J195" s="662" t="s">
        <v>1249</v>
      </c>
      <c r="K195" s="662"/>
      <c r="L195" s="664">
        <v>275.77026234826178</v>
      </c>
      <c r="M195" s="664">
        <v>1</v>
      </c>
      <c r="N195" s="665">
        <v>275.77026234826178</v>
      </c>
    </row>
    <row r="196" spans="1:14" ht="14.4" customHeight="1" x14ac:dyDescent="0.3">
      <c r="A196" s="660" t="s">
        <v>563</v>
      </c>
      <c r="B196" s="661" t="s">
        <v>564</v>
      </c>
      <c r="C196" s="662" t="s">
        <v>569</v>
      </c>
      <c r="D196" s="663" t="s">
        <v>3248</v>
      </c>
      <c r="E196" s="662" t="s">
        <v>586</v>
      </c>
      <c r="F196" s="663" t="s">
        <v>3269</v>
      </c>
      <c r="G196" s="662" t="s">
        <v>608</v>
      </c>
      <c r="H196" s="662" t="s">
        <v>1250</v>
      </c>
      <c r="I196" s="662" t="s">
        <v>1251</v>
      </c>
      <c r="J196" s="662" t="s">
        <v>1252</v>
      </c>
      <c r="K196" s="662" t="s">
        <v>1253</v>
      </c>
      <c r="L196" s="664">
        <v>84.545999999999992</v>
      </c>
      <c r="M196" s="664">
        <v>1</v>
      </c>
      <c r="N196" s="665">
        <v>84.545999999999992</v>
      </c>
    </row>
    <row r="197" spans="1:14" ht="14.4" customHeight="1" x14ac:dyDescent="0.3">
      <c r="A197" s="660" t="s">
        <v>563</v>
      </c>
      <c r="B197" s="661" t="s">
        <v>564</v>
      </c>
      <c r="C197" s="662" t="s">
        <v>569</v>
      </c>
      <c r="D197" s="663" t="s">
        <v>3248</v>
      </c>
      <c r="E197" s="662" t="s">
        <v>586</v>
      </c>
      <c r="F197" s="663" t="s">
        <v>3269</v>
      </c>
      <c r="G197" s="662" t="s">
        <v>608</v>
      </c>
      <c r="H197" s="662" t="s">
        <v>1254</v>
      </c>
      <c r="I197" s="662" t="s">
        <v>1255</v>
      </c>
      <c r="J197" s="662" t="s">
        <v>904</v>
      </c>
      <c r="K197" s="662" t="s">
        <v>1256</v>
      </c>
      <c r="L197" s="664">
        <v>117.32935802633953</v>
      </c>
      <c r="M197" s="664">
        <v>2</v>
      </c>
      <c r="N197" s="665">
        <v>234.65871605267907</v>
      </c>
    </row>
    <row r="198" spans="1:14" ht="14.4" customHeight="1" x14ac:dyDescent="0.3">
      <c r="A198" s="660" t="s">
        <v>563</v>
      </c>
      <c r="B198" s="661" t="s">
        <v>564</v>
      </c>
      <c r="C198" s="662" t="s">
        <v>569</v>
      </c>
      <c r="D198" s="663" t="s">
        <v>3248</v>
      </c>
      <c r="E198" s="662" t="s">
        <v>586</v>
      </c>
      <c r="F198" s="663" t="s">
        <v>3269</v>
      </c>
      <c r="G198" s="662" t="s">
        <v>608</v>
      </c>
      <c r="H198" s="662" t="s">
        <v>1257</v>
      </c>
      <c r="I198" s="662" t="s">
        <v>1258</v>
      </c>
      <c r="J198" s="662" t="s">
        <v>1259</v>
      </c>
      <c r="K198" s="662"/>
      <c r="L198" s="664">
        <v>90.055000000000007</v>
      </c>
      <c r="M198" s="664">
        <v>1</v>
      </c>
      <c r="N198" s="665">
        <v>90.055000000000007</v>
      </c>
    </row>
    <row r="199" spans="1:14" ht="14.4" customHeight="1" x14ac:dyDescent="0.3">
      <c r="A199" s="660" t="s">
        <v>563</v>
      </c>
      <c r="B199" s="661" t="s">
        <v>564</v>
      </c>
      <c r="C199" s="662" t="s">
        <v>569</v>
      </c>
      <c r="D199" s="663" t="s">
        <v>3248</v>
      </c>
      <c r="E199" s="662" t="s">
        <v>586</v>
      </c>
      <c r="F199" s="663" t="s">
        <v>3269</v>
      </c>
      <c r="G199" s="662" t="s">
        <v>608</v>
      </c>
      <c r="H199" s="662" t="s">
        <v>1260</v>
      </c>
      <c r="I199" s="662" t="s">
        <v>1261</v>
      </c>
      <c r="J199" s="662" t="s">
        <v>1262</v>
      </c>
      <c r="K199" s="662" t="s">
        <v>1263</v>
      </c>
      <c r="L199" s="664">
        <v>555.92999999999995</v>
      </c>
      <c r="M199" s="664">
        <v>1</v>
      </c>
      <c r="N199" s="665">
        <v>555.92999999999995</v>
      </c>
    </row>
    <row r="200" spans="1:14" ht="14.4" customHeight="1" x14ac:dyDescent="0.3">
      <c r="A200" s="660" t="s">
        <v>563</v>
      </c>
      <c r="B200" s="661" t="s">
        <v>564</v>
      </c>
      <c r="C200" s="662" t="s">
        <v>569</v>
      </c>
      <c r="D200" s="663" t="s">
        <v>3248</v>
      </c>
      <c r="E200" s="662" t="s">
        <v>586</v>
      </c>
      <c r="F200" s="663" t="s">
        <v>3269</v>
      </c>
      <c r="G200" s="662" t="s">
        <v>608</v>
      </c>
      <c r="H200" s="662" t="s">
        <v>1264</v>
      </c>
      <c r="I200" s="662" t="s">
        <v>1264</v>
      </c>
      <c r="J200" s="662" t="s">
        <v>1265</v>
      </c>
      <c r="K200" s="662" t="s">
        <v>1266</v>
      </c>
      <c r="L200" s="664">
        <v>1539.656230233511</v>
      </c>
      <c r="M200" s="664">
        <v>1</v>
      </c>
      <c r="N200" s="665">
        <v>1539.656230233511</v>
      </c>
    </row>
    <row r="201" spans="1:14" ht="14.4" customHeight="1" x14ac:dyDescent="0.3">
      <c r="A201" s="660" t="s">
        <v>563</v>
      </c>
      <c r="B201" s="661" t="s">
        <v>564</v>
      </c>
      <c r="C201" s="662" t="s">
        <v>569</v>
      </c>
      <c r="D201" s="663" t="s">
        <v>3248</v>
      </c>
      <c r="E201" s="662" t="s">
        <v>586</v>
      </c>
      <c r="F201" s="663" t="s">
        <v>3269</v>
      </c>
      <c r="G201" s="662" t="s">
        <v>608</v>
      </c>
      <c r="H201" s="662" t="s">
        <v>1267</v>
      </c>
      <c r="I201" s="662" t="s">
        <v>1268</v>
      </c>
      <c r="J201" s="662" t="s">
        <v>1269</v>
      </c>
      <c r="K201" s="662" t="s">
        <v>1270</v>
      </c>
      <c r="L201" s="664">
        <v>41.640000000000008</v>
      </c>
      <c r="M201" s="664">
        <v>1</v>
      </c>
      <c r="N201" s="665">
        <v>41.640000000000008</v>
      </c>
    </row>
    <row r="202" spans="1:14" ht="14.4" customHeight="1" x14ac:dyDescent="0.3">
      <c r="A202" s="660" t="s">
        <v>563</v>
      </c>
      <c r="B202" s="661" t="s">
        <v>564</v>
      </c>
      <c r="C202" s="662" t="s">
        <v>569</v>
      </c>
      <c r="D202" s="663" t="s">
        <v>3248</v>
      </c>
      <c r="E202" s="662" t="s">
        <v>586</v>
      </c>
      <c r="F202" s="663" t="s">
        <v>3269</v>
      </c>
      <c r="G202" s="662" t="s">
        <v>608</v>
      </c>
      <c r="H202" s="662" t="s">
        <v>1271</v>
      </c>
      <c r="I202" s="662" t="s">
        <v>215</v>
      </c>
      <c r="J202" s="662" t="s">
        <v>1272</v>
      </c>
      <c r="K202" s="662"/>
      <c r="L202" s="664">
        <v>92.134809481653306</v>
      </c>
      <c r="M202" s="664">
        <v>1</v>
      </c>
      <c r="N202" s="665">
        <v>92.134809481653306</v>
      </c>
    </row>
    <row r="203" spans="1:14" ht="14.4" customHeight="1" x14ac:dyDescent="0.3">
      <c r="A203" s="660" t="s">
        <v>563</v>
      </c>
      <c r="B203" s="661" t="s">
        <v>564</v>
      </c>
      <c r="C203" s="662" t="s">
        <v>569</v>
      </c>
      <c r="D203" s="663" t="s">
        <v>3248</v>
      </c>
      <c r="E203" s="662" t="s">
        <v>586</v>
      </c>
      <c r="F203" s="663" t="s">
        <v>3269</v>
      </c>
      <c r="G203" s="662" t="s">
        <v>608</v>
      </c>
      <c r="H203" s="662" t="s">
        <v>1273</v>
      </c>
      <c r="I203" s="662" t="s">
        <v>215</v>
      </c>
      <c r="J203" s="662" t="s">
        <v>1274</v>
      </c>
      <c r="K203" s="662"/>
      <c r="L203" s="664">
        <v>119.22999999999998</v>
      </c>
      <c r="M203" s="664">
        <v>2</v>
      </c>
      <c r="N203" s="665">
        <v>238.45999999999995</v>
      </c>
    </row>
    <row r="204" spans="1:14" ht="14.4" customHeight="1" x14ac:dyDescent="0.3">
      <c r="A204" s="660" t="s">
        <v>563</v>
      </c>
      <c r="B204" s="661" t="s">
        <v>564</v>
      </c>
      <c r="C204" s="662" t="s">
        <v>569</v>
      </c>
      <c r="D204" s="663" t="s">
        <v>3248</v>
      </c>
      <c r="E204" s="662" t="s">
        <v>586</v>
      </c>
      <c r="F204" s="663" t="s">
        <v>3269</v>
      </c>
      <c r="G204" s="662" t="s">
        <v>608</v>
      </c>
      <c r="H204" s="662" t="s">
        <v>1275</v>
      </c>
      <c r="I204" s="662" t="s">
        <v>1275</v>
      </c>
      <c r="J204" s="662" t="s">
        <v>1276</v>
      </c>
      <c r="K204" s="662" t="s">
        <v>1277</v>
      </c>
      <c r="L204" s="664">
        <v>96.099558708729361</v>
      </c>
      <c r="M204" s="664">
        <v>3</v>
      </c>
      <c r="N204" s="665">
        <v>288.29867612618807</v>
      </c>
    </row>
    <row r="205" spans="1:14" ht="14.4" customHeight="1" x14ac:dyDescent="0.3">
      <c r="A205" s="660" t="s">
        <v>563</v>
      </c>
      <c r="B205" s="661" t="s">
        <v>564</v>
      </c>
      <c r="C205" s="662" t="s">
        <v>569</v>
      </c>
      <c r="D205" s="663" t="s">
        <v>3248</v>
      </c>
      <c r="E205" s="662" t="s">
        <v>586</v>
      </c>
      <c r="F205" s="663" t="s">
        <v>3269</v>
      </c>
      <c r="G205" s="662" t="s">
        <v>608</v>
      </c>
      <c r="H205" s="662" t="s">
        <v>1278</v>
      </c>
      <c r="I205" s="662" t="s">
        <v>1278</v>
      </c>
      <c r="J205" s="662" t="s">
        <v>1279</v>
      </c>
      <c r="K205" s="662" t="s">
        <v>1280</v>
      </c>
      <c r="L205" s="664">
        <v>57.957999999999991</v>
      </c>
      <c r="M205" s="664">
        <v>5</v>
      </c>
      <c r="N205" s="665">
        <v>289.78999999999996</v>
      </c>
    </row>
    <row r="206" spans="1:14" ht="14.4" customHeight="1" x14ac:dyDescent="0.3">
      <c r="A206" s="660" t="s">
        <v>563</v>
      </c>
      <c r="B206" s="661" t="s">
        <v>564</v>
      </c>
      <c r="C206" s="662" t="s">
        <v>569</v>
      </c>
      <c r="D206" s="663" t="s">
        <v>3248</v>
      </c>
      <c r="E206" s="662" t="s">
        <v>586</v>
      </c>
      <c r="F206" s="663" t="s">
        <v>3269</v>
      </c>
      <c r="G206" s="662" t="s">
        <v>608</v>
      </c>
      <c r="H206" s="662" t="s">
        <v>1281</v>
      </c>
      <c r="I206" s="662" t="s">
        <v>215</v>
      </c>
      <c r="J206" s="662" t="s">
        <v>1282</v>
      </c>
      <c r="K206" s="662"/>
      <c r="L206" s="664">
        <v>37.437771378217235</v>
      </c>
      <c r="M206" s="664">
        <v>18</v>
      </c>
      <c r="N206" s="665">
        <v>673.87988480791023</v>
      </c>
    </row>
    <row r="207" spans="1:14" ht="14.4" customHeight="1" x14ac:dyDescent="0.3">
      <c r="A207" s="660" t="s">
        <v>563</v>
      </c>
      <c r="B207" s="661" t="s">
        <v>564</v>
      </c>
      <c r="C207" s="662" t="s">
        <v>569</v>
      </c>
      <c r="D207" s="663" t="s">
        <v>3248</v>
      </c>
      <c r="E207" s="662" t="s">
        <v>586</v>
      </c>
      <c r="F207" s="663" t="s">
        <v>3269</v>
      </c>
      <c r="G207" s="662" t="s">
        <v>608</v>
      </c>
      <c r="H207" s="662" t="s">
        <v>1283</v>
      </c>
      <c r="I207" s="662" t="s">
        <v>215</v>
      </c>
      <c r="J207" s="662" t="s">
        <v>1284</v>
      </c>
      <c r="K207" s="662" t="s">
        <v>1285</v>
      </c>
      <c r="L207" s="664">
        <v>12.948271536418451</v>
      </c>
      <c r="M207" s="664">
        <v>4350</v>
      </c>
      <c r="N207" s="665">
        <v>56324.981183420263</v>
      </c>
    </row>
    <row r="208" spans="1:14" ht="14.4" customHeight="1" x14ac:dyDescent="0.3">
      <c r="A208" s="660" t="s">
        <v>563</v>
      </c>
      <c r="B208" s="661" t="s">
        <v>564</v>
      </c>
      <c r="C208" s="662" t="s">
        <v>569</v>
      </c>
      <c r="D208" s="663" t="s">
        <v>3248</v>
      </c>
      <c r="E208" s="662" t="s">
        <v>586</v>
      </c>
      <c r="F208" s="663" t="s">
        <v>3269</v>
      </c>
      <c r="G208" s="662" t="s">
        <v>608</v>
      </c>
      <c r="H208" s="662" t="s">
        <v>1286</v>
      </c>
      <c r="I208" s="662" t="s">
        <v>1286</v>
      </c>
      <c r="J208" s="662" t="s">
        <v>930</v>
      </c>
      <c r="K208" s="662" t="s">
        <v>1287</v>
      </c>
      <c r="L208" s="664">
        <v>124.28000000000006</v>
      </c>
      <c r="M208" s="664">
        <v>2</v>
      </c>
      <c r="N208" s="665">
        <v>248.56000000000012</v>
      </c>
    </row>
    <row r="209" spans="1:14" ht="14.4" customHeight="1" x14ac:dyDescent="0.3">
      <c r="A209" s="660" t="s">
        <v>563</v>
      </c>
      <c r="B209" s="661" t="s">
        <v>564</v>
      </c>
      <c r="C209" s="662" t="s">
        <v>569</v>
      </c>
      <c r="D209" s="663" t="s">
        <v>3248</v>
      </c>
      <c r="E209" s="662" t="s">
        <v>586</v>
      </c>
      <c r="F209" s="663" t="s">
        <v>3269</v>
      </c>
      <c r="G209" s="662" t="s">
        <v>608</v>
      </c>
      <c r="H209" s="662" t="s">
        <v>1288</v>
      </c>
      <c r="I209" s="662" t="s">
        <v>1288</v>
      </c>
      <c r="J209" s="662" t="s">
        <v>1289</v>
      </c>
      <c r="K209" s="662" t="s">
        <v>1290</v>
      </c>
      <c r="L209" s="664">
        <v>110</v>
      </c>
      <c r="M209" s="664">
        <v>1</v>
      </c>
      <c r="N209" s="665">
        <v>110</v>
      </c>
    </row>
    <row r="210" spans="1:14" ht="14.4" customHeight="1" x14ac:dyDescent="0.3">
      <c r="A210" s="660" t="s">
        <v>563</v>
      </c>
      <c r="B210" s="661" t="s">
        <v>564</v>
      </c>
      <c r="C210" s="662" t="s">
        <v>569</v>
      </c>
      <c r="D210" s="663" t="s">
        <v>3248</v>
      </c>
      <c r="E210" s="662" t="s">
        <v>586</v>
      </c>
      <c r="F210" s="663" t="s">
        <v>3269</v>
      </c>
      <c r="G210" s="662" t="s">
        <v>608</v>
      </c>
      <c r="H210" s="662" t="s">
        <v>1291</v>
      </c>
      <c r="I210" s="662" t="s">
        <v>215</v>
      </c>
      <c r="J210" s="662" t="s">
        <v>1292</v>
      </c>
      <c r="K210" s="662" t="s">
        <v>1293</v>
      </c>
      <c r="L210" s="664">
        <v>49.99722222222222</v>
      </c>
      <c r="M210" s="664">
        <v>4</v>
      </c>
      <c r="N210" s="665">
        <v>199.98888888888888</v>
      </c>
    </row>
    <row r="211" spans="1:14" ht="14.4" customHeight="1" x14ac:dyDescent="0.3">
      <c r="A211" s="660" t="s">
        <v>563</v>
      </c>
      <c r="B211" s="661" t="s">
        <v>564</v>
      </c>
      <c r="C211" s="662" t="s">
        <v>569</v>
      </c>
      <c r="D211" s="663" t="s">
        <v>3248</v>
      </c>
      <c r="E211" s="662" t="s">
        <v>586</v>
      </c>
      <c r="F211" s="663" t="s">
        <v>3269</v>
      </c>
      <c r="G211" s="662" t="s">
        <v>608</v>
      </c>
      <c r="H211" s="662" t="s">
        <v>1294</v>
      </c>
      <c r="I211" s="662" t="s">
        <v>1294</v>
      </c>
      <c r="J211" s="662" t="s">
        <v>1295</v>
      </c>
      <c r="K211" s="662" t="s">
        <v>1296</v>
      </c>
      <c r="L211" s="664">
        <v>208.69024231346685</v>
      </c>
      <c r="M211" s="664">
        <v>1</v>
      </c>
      <c r="N211" s="665">
        <v>208.69024231346685</v>
      </c>
    </row>
    <row r="212" spans="1:14" ht="14.4" customHeight="1" x14ac:dyDescent="0.3">
      <c r="A212" s="660" t="s">
        <v>563</v>
      </c>
      <c r="B212" s="661" t="s">
        <v>564</v>
      </c>
      <c r="C212" s="662" t="s">
        <v>569</v>
      </c>
      <c r="D212" s="663" t="s">
        <v>3248</v>
      </c>
      <c r="E212" s="662" t="s">
        <v>586</v>
      </c>
      <c r="F212" s="663" t="s">
        <v>3269</v>
      </c>
      <c r="G212" s="662" t="s">
        <v>608</v>
      </c>
      <c r="H212" s="662" t="s">
        <v>1297</v>
      </c>
      <c r="I212" s="662" t="s">
        <v>1297</v>
      </c>
      <c r="J212" s="662" t="s">
        <v>1298</v>
      </c>
      <c r="K212" s="662" t="s">
        <v>1299</v>
      </c>
      <c r="L212" s="664">
        <v>306.92</v>
      </c>
      <c r="M212" s="664">
        <v>1</v>
      </c>
      <c r="N212" s="665">
        <v>306.92</v>
      </c>
    </row>
    <row r="213" spans="1:14" ht="14.4" customHeight="1" x14ac:dyDescent="0.3">
      <c r="A213" s="660" t="s">
        <v>563</v>
      </c>
      <c r="B213" s="661" t="s">
        <v>564</v>
      </c>
      <c r="C213" s="662" t="s">
        <v>569</v>
      </c>
      <c r="D213" s="663" t="s">
        <v>3248</v>
      </c>
      <c r="E213" s="662" t="s">
        <v>586</v>
      </c>
      <c r="F213" s="663" t="s">
        <v>3269</v>
      </c>
      <c r="G213" s="662" t="s">
        <v>608</v>
      </c>
      <c r="H213" s="662" t="s">
        <v>1300</v>
      </c>
      <c r="I213" s="662" t="s">
        <v>1300</v>
      </c>
      <c r="J213" s="662" t="s">
        <v>1301</v>
      </c>
      <c r="K213" s="662" t="s">
        <v>1088</v>
      </c>
      <c r="L213" s="664">
        <v>156.21000000000006</v>
      </c>
      <c r="M213" s="664">
        <v>1</v>
      </c>
      <c r="N213" s="665">
        <v>156.21000000000006</v>
      </c>
    </row>
    <row r="214" spans="1:14" ht="14.4" customHeight="1" x14ac:dyDescent="0.3">
      <c r="A214" s="660" t="s">
        <v>563</v>
      </c>
      <c r="B214" s="661" t="s">
        <v>564</v>
      </c>
      <c r="C214" s="662" t="s">
        <v>569</v>
      </c>
      <c r="D214" s="663" t="s">
        <v>3248</v>
      </c>
      <c r="E214" s="662" t="s">
        <v>586</v>
      </c>
      <c r="F214" s="663" t="s">
        <v>3269</v>
      </c>
      <c r="G214" s="662" t="s">
        <v>608</v>
      </c>
      <c r="H214" s="662" t="s">
        <v>1302</v>
      </c>
      <c r="I214" s="662" t="s">
        <v>1302</v>
      </c>
      <c r="J214" s="662" t="s">
        <v>1303</v>
      </c>
      <c r="K214" s="662" t="s">
        <v>1304</v>
      </c>
      <c r="L214" s="664">
        <v>793.32000000000028</v>
      </c>
      <c r="M214" s="664">
        <v>2</v>
      </c>
      <c r="N214" s="665">
        <v>1586.6400000000006</v>
      </c>
    </row>
    <row r="215" spans="1:14" ht="14.4" customHeight="1" x14ac:dyDescent="0.3">
      <c r="A215" s="660" t="s">
        <v>563</v>
      </c>
      <c r="B215" s="661" t="s">
        <v>564</v>
      </c>
      <c r="C215" s="662" t="s">
        <v>569</v>
      </c>
      <c r="D215" s="663" t="s">
        <v>3248</v>
      </c>
      <c r="E215" s="662" t="s">
        <v>586</v>
      </c>
      <c r="F215" s="663" t="s">
        <v>3269</v>
      </c>
      <c r="G215" s="662" t="s">
        <v>608</v>
      </c>
      <c r="H215" s="662" t="s">
        <v>1305</v>
      </c>
      <c r="I215" s="662" t="s">
        <v>1305</v>
      </c>
      <c r="J215" s="662" t="s">
        <v>1306</v>
      </c>
      <c r="K215" s="662" t="s">
        <v>1307</v>
      </c>
      <c r="L215" s="664">
        <v>64.27</v>
      </c>
      <c r="M215" s="664">
        <v>1</v>
      </c>
      <c r="N215" s="665">
        <v>64.27</v>
      </c>
    </row>
    <row r="216" spans="1:14" ht="14.4" customHeight="1" x14ac:dyDescent="0.3">
      <c r="A216" s="660" t="s">
        <v>563</v>
      </c>
      <c r="B216" s="661" t="s">
        <v>564</v>
      </c>
      <c r="C216" s="662" t="s">
        <v>569</v>
      </c>
      <c r="D216" s="663" t="s">
        <v>3248</v>
      </c>
      <c r="E216" s="662" t="s">
        <v>586</v>
      </c>
      <c r="F216" s="663" t="s">
        <v>3269</v>
      </c>
      <c r="G216" s="662" t="s">
        <v>608</v>
      </c>
      <c r="H216" s="662" t="s">
        <v>1308</v>
      </c>
      <c r="I216" s="662" t="s">
        <v>1308</v>
      </c>
      <c r="J216" s="662" t="s">
        <v>1309</v>
      </c>
      <c r="K216" s="662" t="s">
        <v>1310</v>
      </c>
      <c r="L216" s="664">
        <v>86.58</v>
      </c>
      <c r="M216" s="664">
        <v>1</v>
      </c>
      <c r="N216" s="665">
        <v>86.58</v>
      </c>
    </row>
    <row r="217" spans="1:14" ht="14.4" customHeight="1" x14ac:dyDescent="0.3">
      <c r="A217" s="660" t="s">
        <v>563</v>
      </c>
      <c r="B217" s="661" t="s">
        <v>564</v>
      </c>
      <c r="C217" s="662" t="s">
        <v>569</v>
      </c>
      <c r="D217" s="663" t="s">
        <v>3248</v>
      </c>
      <c r="E217" s="662" t="s">
        <v>586</v>
      </c>
      <c r="F217" s="663" t="s">
        <v>3269</v>
      </c>
      <c r="G217" s="662" t="s">
        <v>1311</v>
      </c>
      <c r="H217" s="662" t="s">
        <v>1312</v>
      </c>
      <c r="I217" s="662" t="s">
        <v>1312</v>
      </c>
      <c r="J217" s="662" t="s">
        <v>1313</v>
      </c>
      <c r="K217" s="662" t="s">
        <v>1314</v>
      </c>
      <c r="L217" s="664">
        <v>122.56823941376398</v>
      </c>
      <c r="M217" s="664">
        <v>9</v>
      </c>
      <c r="N217" s="665">
        <v>1103.1141547238758</v>
      </c>
    </row>
    <row r="218" spans="1:14" ht="14.4" customHeight="1" x14ac:dyDescent="0.3">
      <c r="A218" s="660" t="s">
        <v>563</v>
      </c>
      <c r="B218" s="661" t="s">
        <v>564</v>
      </c>
      <c r="C218" s="662" t="s">
        <v>569</v>
      </c>
      <c r="D218" s="663" t="s">
        <v>3248</v>
      </c>
      <c r="E218" s="662" t="s">
        <v>586</v>
      </c>
      <c r="F218" s="663" t="s">
        <v>3269</v>
      </c>
      <c r="G218" s="662" t="s">
        <v>1311</v>
      </c>
      <c r="H218" s="662" t="s">
        <v>1315</v>
      </c>
      <c r="I218" s="662" t="s">
        <v>1315</v>
      </c>
      <c r="J218" s="662" t="s">
        <v>1316</v>
      </c>
      <c r="K218" s="662" t="s">
        <v>1317</v>
      </c>
      <c r="L218" s="664">
        <v>7.974968240477839</v>
      </c>
      <c r="M218" s="664">
        <v>4</v>
      </c>
      <c r="N218" s="665">
        <v>31.899872961911356</v>
      </c>
    </row>
    <row r="219" spans="1:14" ht="14.4" customHeight="1" x14ac:dyDescent="0.3">
      <c r="A219" s="660" t="s">
        <v>563</v>
      </c>
      <c r="B219" s="661" t="s">
        <v>564</v>
      </c>
      <c r="C219" s="662" t="s">
        <v>569</v>
      </c>
      <c r="D219" s="663" t="s">
        <v>3248</v>
      </c>
      <c r="E219" s="662" t="s">
        <v>586</v>
      </c>
      <c r="F219" s="663" t="s">
        <v>3269</v>
      </c>
      <c r="G219" s="662" t="s">
        <v>1311</v>
      </c>
      <c r="H219" s="662" t="s">
        <v>1318</v>
      </c>
      <c r="I219" s="662" t="s">
        <v>1318</v>
      </c>
      <c r="J219" s="662" t="s">
        <v>1319</v>
      </c>
      <c r="K219" s="662" t="s">
        <v>1320</v>
      </c>
      <c r="L219" s="664">
        <v>12.06995336703139</v>
      </c>
      <c r="M219" s="664">
        <v>6</v>
      </c>
      <c r="N219" s="665">
        <v>72.419720202188344</v>
      </c>
    </row>
    <row r="220" spans="1:14" ht="14.4" customHeight="1" x14ac:dyDescent="0.3">
      <c r="A220" s="660" t="s">
        <v>563</v>
      </c>
      <c r="B220" s="661" t="s">
        <v>564</v>
      </c>
      <c r="C220" s="662" t="s">
        <v>569</v>
      </c>
      <c r="D220" s="663" t="s">
        <v>3248</v>
      </c>
      <c r="E220" s="662" t="s">
        <v>586</v>
      </c>
      <c r="F220" s="663" t="s">
        <v>3269</v>
      </c>
      <c r="G220" s="662" t="s">
        <v>1311</v>
      </c>
      <c r="H220" s="662" t="s">
        <v>1321</v>
      </c>
      <c r="I220" s="662" t="s">
        <v>1322</v>
      </c>
      <c r="J220" s="662" t="s">
        <v>1323</v>
      </c>
      <c r="K220" s="662" t="s">
        <v>1324</v>
      </c>
      <c r="L220" s="664">
        <v>198.89009276265651</v>
      </c>
      <c r="M220" s="664">
        <v>1</v>
      </c>
      <c r="N220" s="665">
        <v>198.89009276265651</v>
      </c>
    </row>
    <row r="221" spans="1:14" ht="14.4" customHeight="1" x14ac:dyDescent="0.3">
      <c r="A221" s="660" t="s">
        <v>563</v>
      </c>
      <c r="B221" s="661" t="s">
        <v>564</v>
      </c>
      <c r="C221" s="662" t="s">
        <v>569</v>
      </c>
      <c r="D221" s="663" t="s">
        <v>3248</v>
      </c>
      <c r="E221" s="662" t="s">
        <v>586</v>
      </c>
      <c r="F221" s="663" t="s">
        <v>3269</v>
      </c>
      <c r="G221" s="662" t="s">
        <v>1311</v>
      </c>
      <c r="H221" s="662" t="s">
        <v>1325</v>
      </c>
      <c r="I221" s="662" t="s">
        <v>1326</v>
      </c>
      <c r="J221" s="662" t="s">
        <v>1327</v>
      </c>
      <c r="K221" s="662" t="s">
        <v>1328</v>
      </c>
      <c r="L221" s="664">
        <v>105.05981173926415</v>
      </c>
      <c r="M221" s="664">
        <v>2</v>
      </c>
      <c r="N221" s="665">
        <v>210.1196234785283</v>
      </c>
    </row>
    <row r="222" spans="1:14" ht="14.4" customHeight="1" x14ac:dyDescent="0.3">
      <c r="A222" s="660" t="s">
        <v>563</v>
      </c>
      <c r="B222" s="661" t="s">
        <v>564</v>
      </c>
      <c r="C222" s="662" t="s">
        <v>569</v>
      </c>
      <c r="D222" s="663" t="s">
        <v>3248</v>
      </c>
      <c r="E222" s="662" t="s">
        <v>586</v>
      </c>
      <c r="F222" s="663" t="s">
        <v>3269</v>
      </c>
      <c r="G222" s="662" t="s">
        <v>1311</v>
      </c>
      <c r="H222" s="662" t="s">
        <v>1329</v>
      </c>
      <c r="I222" s="662" t="s">
        <v>1330</v>
      </c>
      <c r="J222" s="662" t="s">
        <v>1331</v>
      </c>
      <c r="K222" s="662" t="s">
        <v>1332</v>
      </c>
      <c r="L222" s="664">
        <v>45.224376176171539</v>
      </c>
      <c r="M222" s="664">
        <v>34</v>
      </c>
      <c r="N222" s="665">
        <v>1537.6287899898323</v>
      </c>
    </row>
    <row r="223" spans="1:14" ht="14.4" customHeight="1" x14ac:dyDescent="0.3">
      <c r="A223" s="660" t="s">
        <v>563</v>
      </c>
      <c r="B223" s="661" t="s">
        <v>564</v>
      </c>
      <c r="C223" s="662" t="s">
        <v>569</v>
      </c>
      <c r="D223" s="663" t="s">
        <v>3248</v>
      </c>
      <c r="E223" s="662" t="s">
        <v>586</v>
      </c>
      <c r="F223" s="663" t="s">
        <v>3269</v>
      </c>
      <c r="G223" s="662" t="s">
        <v>1311</v>
      </c>
      <c r="H223" s="662" t="s">
        <v>1333</v>
      </c>
      <c r="I223" s="662" t="s">
        <v>1334</v>
      </c>
      <c r="J223" s="662" t="s">
        <v>1331</v>
      </c>
      <c r="K223" s="662" t="s">
        <v>1335</v>
      </c>
      <c r="L223" s="664">
        <v>90.379835561604054</v>
      </c>
      <c r="M223" s="664">
        <v>1</v>
      </c>
      <c r="N223" s="665">
        <v>90.379835561604054</v>
      </c>
    </row>
    <row r="224" spans="1:14" ht="14.4" customHeight="1" x14ac:dyDescent="0.3">
      <c r="A224" s="660" t="s">
        <v>563</v>
      </c>
      <c r="B224" s="661" t="s">
        <v>564</v>
      </c>
      <c r="C224" s="662" t="s">
        <v>569</v>
      </c>
      <c r="D224" s="663" t="s">
        <v>3248</v>
      </c>
      <c r="E224" s="662" t="s">
        <v>586</v>
      </c>
      <c r="F224" s="663" t="s">
        <v>3269</v>
      </c>
      <c r="G224" s="662" t="s">
        <v>1311</v>
      </c>
      <c r="H224" s="662" t="s">
        <v>1336</v>
      </c>
      <c r="I224" s="662" t="s">
        <v>1337</v>
      </c>
      <c r="J224" s="662" t="s">
        <v>1338</v>
      </c>
      <c r="K224" s="662" t="s">
        <v>1339</v>
      </c>
      <c r="L224" s="664">
        <v>106.85135838165355</v>
      </c>
      <c r="M224" s="664">
        <v>7</v>
      </c>
      <c r="N224" s="665">
        <v>747.95950867157489</v>
      </c>
    </row>
    <row r="225" spans="1:14" ht="14.4" customHeight="1" x14ac:dyDescent="0.3">
      <c r="A225" s="660" t="s">
        <v>563</v>
      </c>
      <c r="B225" s="661" t="s">
        <v>564</v>
      </c>
      <c r="C225" s="662" t="s">
        <v>569</v>
      </c>
      <c r="D225" s="663" t="s">
        <v>3248</v>
      </c>
      <c r="E225" s="662" t="s">
        <v>586</v>
      </c>
      <c r="F225" s="663" t="s">
        <v>3269</v>
      </c>
      <c r="G225" s="662" t="s">
        <v>1311</v>
      </c>
      <c r="H225" s="662" t="s">
        <v>1340</v>
      </c>
      <c r="I225" s="662" t="s">
        <v>1341</v>
      </c>
      <c r="J225" s="662" t="s">
        <v>1342</v>
      </c>
      <c r="K225" s="662" t="s">
        <v>984</v>
      </c>
      <c r="L225" s="664">
        <v>72.464842159490743</v>
      </c>
      <c r="M225" s="664">
        <v>12</v>
      </c>
      <c r="N225" s="665">
        <v>869.57810591388898</v>
      </c>
    </row>
    <row r="226" spans="1:14" ht="14.4" customHeight="1" x14ac:dyDescent="0.3">
      <c r="A226" s="660" t="s">
        <v>563</v>
      </c>
      <c r="B226" s="661" t="s">
        <v>564</v>
      </c>
      <c r="C226" s="662" t="s">
        <v>569</v>
      </c>
      <c r="D226" s="663" t="s">
        <v>3248</v>
      </c>
      <c r="E226" s="662" t="s">
        <v>586</v>
      </c>
      <c r="F226" s="663" t="s">
        <v>3269</v>
      </c>
      <c r="G226" s="662" t="s">
        <v>1311</v>
      </c>
      <c r="H226" s="662" t="s">
        <v>1343</v>
      </c>
      <c r="I226" s="662" t="s">
        <v>1344</v>
      </c>
      <c r="J226" s="662" t="s">
        <v>1345</v>
      </c>
      <c r="K226" s="662" t="s">
        <v>1346</v>
      </c>
      <c r="L226" s="664">
        <v>95.876000000000005</v>
      </c>
      <c r="M226" s="664">
        <v>5</v>
      </c>
      <c r="N226" s="665">
        <v>479.38</v>
      </c>
    </row>
    <row r="227" spans="1:14" ht="14.4" customHeight="1" x14ac:dyDescent="0.3">
      <c r="A227" s="660" t="s">
        <v>563</v>
      </c>
      <c r="B227" s="661" t="s">
        <v>564</v>
      </c>
      <c r="C227" s="662" t="s">
        <v>569</v>
      </c>
      <c r="D227" s="663" t="s">
        <v>3248</v>
      </c>
      <c r="E227" s="662" t="s">
        <v>586</v>
      </c>
      <c r="F227" s="663" t="s">
        <v>3269</v>
      </c>
      <c r="G227" s="662" t="s">
        <v>1311</v>
      </c>
      <c r="H227" s="662" t="s">
        <v>1347</v>
      </c>
      <c r="I227" s="662" t="s">
        <v>1348</v>
      </c>
      <c r="J227" s="662" t="s">
        <v>1349</v>
      </c>
      <c r="K227" s="662" t="s">
        <v>1350</v>
      </c>
      <c r="L227" s="664">
        <v>198.87576581951598</v>
      </c>
      <c r="M227" s="664">
        <v>3</v>
      </c>
      <c r="N227" s="665">
        <v>596.6272974585479</v>
      </c>
    </row>
    <row r="228" spans="1:14" ht="14.4" customHeight="1" x14ac:dyDescent="0.3">
      <c r="A228" s="660" t="s">
        <v>563</v>
      </c>
      <c r="B228" s="661" t="s">
        <v>564</v>
      </c>
      <c r="C228" s="662" t="s">
        <v>569</v>
      </c>
      <c r="D228" s="663" t="s">
        <v>3248</v>
      </c>
      <c r="E228" s="662" t="s">
        <v>586</v>
      </c>
      <c r="F228" s="663" t="s">
        <v>3269</v>
      </c>
      <c r="G228" s="662" t="s">
        <v>1311</v>
      </c>
      <c r="H228" s="662" t="s">
        <v>1351</v>
      </c>
      <c r="I228" s="662" t="s">
        <v>1352</v>
      </c>
      <c r="J228" s="662" t="s">
        <v>1353</v>
      </c>
      <c r="K228" s="662" t="s">
        <v>1354</v>
      </c>
      <c r="L228" s="664">
        <v>139.03497402195785</v>
      </c>
      <c r="M228" s="664">
        <v>24</v>
      </c>
      <c r="N228" s="665">
        <v>3336.8393765269884</v>
      </c>
    </row>
    <row r="229" spans="1:14" ht="14.4" customHeight="1" x14ac:dyDescent="0.3">
      <c r="A229" s="660" t="s">
        <v>563</v>
      </c>
      <c r="B229" s="661" t="s">
        <v>564</v>
      </c>
      <c r="C229" s="662" t="s">
        <v>569</v>
      </c>
      <c r="D229" s="663" t="s">
        <v>3248</v>
      </c>
      <c r="E229" s="662" t="s">
        <v>586</v>
      </c>
      <c r="F229" s="663" t="s">
        <v>3269</v>
      </c>
      <c r="G229" s="662" t="s">
        <v>1311</v>
      </c>
      <c r="H229" s="662" t="s">
        <v>1355</v>
      </c>
      <c r="I229" s="662" t="s">
        <v>1356</v>
      </c>
      <c r="J229" s="662" t="s">
        <v>1357</v>
      </c>
      <c r="K229" s="662" t="s">
        <v>1358</v>
      </c>
      <c r="L229" s="664">
        <v>1188.3030020293529</v>
      </c>
      <c r="M229" s="664">
        <v>1</v>
      </c>
      <c r="N229" s="665">
        <v>1188.3030020293529</v>
      </c>
    </row>
    <row r="230" spans="1:14" ht="14.4" customHeight="1" x14ac:dyDescent="0.3">
      <c r="A230" s="660" t="s">
        <v>563</v>
      </c>
      <c r="B230" s="661" t="s">
        <v>564</v>
      </c>
      <c r="C230" s="662" t="s">
        <v>569</v>
      </c>
      <c r="D230" s="663" t="s">
        <v>3248</v>
      </c>
      <c r="E230" s="662" t="s">
        <v>586</v>
      </c>
      <c r="F230" s="663" t="s">
        <v>3269</v>
      </c>
      <c r="G230" s="662" t="s">
        <v>1311</v>
      </c>
      <c r="H230" s="662" t="s">
        <v>1359</v>
      </c>
      <c r="I230" s="662" t="s">
        <v>1360</v>
      </c>
      <c r="J230" s="662" t="s">
        <v>1361</v>
      </c>
      <c r="K230" s="662" t="s">
        <v>607</v>
      </c>
      <c r="L230" s="664">
        <v>632.57163333333324</v>
      </c>
      <c r="M230" s="664">
        <v>30</v>
      </c>
      <c r="N230" s="665">
        <v>18977.148999999998</v>
      </c>
    </row>
    <row r="231" spans="1:14" ht="14.4" customHeight="1" x14ac:dyDescent="0.3">
      <c r="A231" s="660" t="s">
        <v>563</v>
      </c>
      <c r="B231" s="661" t="s">
        <v>564</v>
      </c>
      <c r="C231" s="662" t="s">
        <v>569</v>
      </c>
      <c r="D231" s="663" t="s">
        <v>3248</v>
      </c>
      <c r="E231" s="662" t="s">
        <v>586</v>
      </c>
      <c r="F231" s="663" t="s">
        <v>3269</v>
      </c>
      <c r="G231" s="662" t="s">
        <v>1311</v>
      </c>
      <c r="H231" s="662" t="s">
        <v>1362</v>
      </c>
      <c r="I231" s="662" t="s">
        <v>1363</v>
      </c>
      <c r="J231" s="662" t="s">
        <v>1361</v>
      </c>
      <c r="K231" s="662" t="s">
        <v>1364</v>
      </c>
      <c r="L231" s="664">
        <v>721.19999826759761</v>
      </c>
      <c r="M231" s="664">
        <v>29</v>
      </c>
      <c r="N231" s="665">
        <v>20914.79994976033</v>
      </c>
    </row>
    <row r="232" spans="1:14" ht="14.4" customHeight="1" x14ac:dyDescent="0.3">
      <c r="A232" s="660" t="s">
        <v>563</v>
      </c>
      <c r="B232" s="661" t="s">
        <v>564</v>
      </c>
      <c r="C232" s="662" t="s">
        <v>569</v>
      </c>
      <c r="D232" s="663" t="s">
        <v>3248</v>
      </c>
      <c r="E232" s="662" t="s">
        <v>586</v>
      </c>
      <c r="F232" s="663" t="s">
        <v>3269</v>
      </c>
      <c r="G232" s="662" t="s">
        <v>1311</v>
      </c>
      <c r="H232" s="662" t="s">
        <v>1365</v>
      </c>
      <c r="I232" s="662" t="s">
        <v>1366</v>
      </c>
      <c r="J232" s="662" t="s">
        <v>1361</v>
      </c>
      <c r="K232" s="662" t="s">
        <v>1367</v>
      </c>
      <c r="L232" s="664">
        <v>913.65</v>
      </c>
      <c r="M232" s="664">
        <v>6</v>
      </c>
      <c r="N232" s="665">
        <v>5481.9</v>
      </c>
    </row>
    <row r="233" spans="1:14" ht="14.4" customHeight="1" x14ac:dyDescent="0.3">
      <c r="A233" s="660" t="s">
        <v>563</v>
      </c>
      <c r="B233" s="661" t="s">
        <v>564</v>
      </c>
      <c r="C233" s="662" t="s">
        <v>569</v>
      </c>
      <c r="D233" s="663" t="s">
        <v>3248</v>
      </c>
      <c r="E233" s="662" t="s">
        <v>586</v>
      </c>
      <c r="F233" s="663" t="s">
        <v>3269</v>
      </c>
      <c r="G233" s="662" t="s">
        <v>1311</v>
      </c>
      <c r="H233" s="662" t="s">
        <v>1368</v>
      </c>
      <c r="I233" s="662" t="s">
        <v>1369</v>
      </c>
      <c r="J233" s="662" t="s">
        <v>1370</v>
      </c>
      <c r="K233" s="662" t="s">
        <v>1371</v>
      </c>
      <c r="L233" s="664">
        <v>48.100000111100833</v>
      </c>
      <c r="M233" s="664">
        <v>30</v>
      </c>
      <c r="N233" s="665">
        <v>1443.000003333025</v>
      </c>
    </row>
    <row r="234" spans="1:14" ht="14.4" customHeight="1" x14ac:dyDescent="0.3">
      <c r="A234" s="660" t="s">
        <v>563</v>
      </c>
      <c r="B234" s="661" t="s">
        <v>564</v>
      </c>
      <c r="C234" s="662" t="s">
        <v>569</v>
      </c>
      <c r="D234" s="663" t="s">
        <v>3248</v>
      </c>
      <c r="E234" s="662" t="s">
        <v>586</v>
      </c>
      <c r="F234" s="663" t="s">
        <v>3269</v>
      </c>
      <c r="G234" s="662" t="s">
        <v>1311</v>
      </c>
      <c r="H234" s="662" t="s">
        <v>1372</v>
      </c>
      <c r="I234" s="662" t="s">
        <v>1373</v>
      </c>
      <c r="J234" s="662" t="s">
        <v>1374</v>
      </c>
      <c r="K234" s="662" t="s">
        <v>1375</v>
      </c>
      <c r="L234" s="664">
        <v>46.899999999999991</v>
      </c>
      <c r="M234" s="664">
        <v>1</v>
      </c>
      <c r="N234" s="665">
        <v>46.899999999999991</v>
      </c>
    </row>
    <row r="235" spans="1:14" ht="14.4" customHeight="1" x14ac:dyDescent="0.3">
      <c r="A235" s="660" t="s">
        <v>563</v>
      </c>
      <c r="B235" s="661" t="s">
        <v>564</v>
      </c>
      <c r="C235" s="662" t="s">
        <v>569</v>
      </c>
      <c r="D235" s="663" t="s">
        <v>3248</v>
      </c>
      <c r="E235" s="662" t="s">
        <v>586</v>
      </c>
      <c r="F235" s="663" t="s">
        <v>3269</v>
      </c>
      <c r="G235" s="662" t="s">
        <v>1311</v>
      </c>
      <c r="H235" s="662" t="s">
        <v>1376</v>
      </c>
      <c r="I235" s="662" t="s">
        <v>1377</v>
      </c>
      <c r="J235" s="662" t="s">
        <v>1378</v>
      </c>
      <c r="K235" s="662" t="s">
        <v>1165</v>
      </c>
      <c r="L235" s="664">
        <v>46.809258538218984</v>
      </c>
      <c r="M235" s="664">
        <v>48</v>
      </c>
      <c r="N235" s="665">
        <v>2246.8444098345112</v>
      </c>
    </row>
    <row r="236" spans="1:14" ht="14.4" customHeight="1" x14ac:dyDescent="0.3">
      <c r="A236" s="660" t="s">
        <v>563</v>
      </c>
      <c r="B236" s="661" t="s">
        <v>564</v>
      </c>
      <c r="C236" s="662" t="s">
        <v>569</v>
      </c>
      <c r="D236" s="663" t="s">
        <v>3248</v>
      </c>
      <c r="E236" s="662" t="s">
        <v>586</v>
      </c>
      <c r="F236" s="663" t="s">
        <v>3269</v>
      </c>
      <c r="G236" s="662" t="s">
        <v>1311</v>
      </c>
      <c r="H236" s="662" t="s">
        <v>1379</v>
      </c>
      <c r="I236" s="662" t="s">
        <v>1380</v>
      </c>
      <c r="J236" s="662" t="s">
        <v>1381</v>
      </c>
      <c r="K236" s="662" t="s">
        <v>1382</v>
      </c>
      <c r="L236" s="664">
        <v>52.75</v>
      </c>
      <c r="M236" s="664">
        <v>2</v>
      </c>
      <c r="N236" s="665">
        <v>105.5</v>
      </c>
    </row>
    <row r="237" spans="1:14" ht="14.4" customHeight="1" x14ac:dyDescent="0.3">
      <c r="A237" s="660" t="s">
        <v>563</v>
      </c>
      <c r="B237" s="661" t="s">
        <v>564</v>
      </c>
      <c r="C237" s="662" t="s">
        <v>569</v>
      </c>
      <c r="D237" s="663" t="s">
        <v>3248</v>
      </c>
      <c r="E237" s="662" t="s">
        <v>586</v>
      </c>
      <c r="F237" s="663" t="s">
        <v>3269</v>
      </c>
      <c r="G237" s="662" t="s">
        <v>1311</v>
      </c>
      <c r="H237" s="662" t="s">
        <v>1383</v>
      </c>
      <c r="I237" s="662" t="s">
        <v>1384</v>
      </c>
      <c r="J237" s="662" t="s">
        <v>1385</v>
      </c>
      <c r="K237" s="662" t="s">
        <v>1386</v>
      </c>
      <c r="L237" s="664">
        <v>70.332811330104178</v>
      </c>
      <c r="M237" s="664">
        <v>36</v>
      </c>
      <c r="N237" s="665">
        <v>2531.9812078837504</v>
      </c>
    </row>
    <row r="238" spans="1:14" ht="14.4" customHeight="1" x14ac:dyDescent="0.3">
      <c r="A238" s="660" t="s">
        <v>563</v>
      </c>
      <c r="B238" s="661" t="s">
        <v>564</v>
      </c>
      <c r="C238" s="662" t="s">
        <v>569</v>
      </c>
      <c r="D238" s="663" t="s">
        <v>3248</v>
      </c>
      <c r="E238" s="662" t="s">
        <v>586</v>
      </c>
      <c r="F238" s="663" t="s">
        <v>3269</v>
      </c>
      <c r="G238" s="662" t="s">
        <v>1311</v>
      </c>
      <c r="H238" s="662" t="s">
        <v>1387</v>
      </c>
      <c r="I238" s="662" t="s">
        <v>1388</v>
      </c>
      <c r="J238" s="662" t="s">
        <v>1389</v>
      </c>
      <c r="K238" s="662" t="s">
        <v>1266</v>
      </c>
      <c r="L238" s="664">
        <v>76.36</v>
      </c>
      <c r="M238" s="664">
        <v>5</v>
      </c>
      <c r="N238" s="665">
        <v>381.8</v>
      </c>
    </row>
    <row r="239" spans="1:14" ht="14.4" customHeight="1" x14ac:dyDescent="0.3">
      <c r="A239" s="660" t="s">
        <v>563</v>
      </c>
      <c r="B239" s="661" t="s">
        <v>564</v>
      </c>
      <c r="C239" s="662" t="s">
        <v>569</v>
      </c>
      <c r="D239" s="663" t="s">
        <v>3248</v>
      </c>
      <c r="E239" s="662" t="s">
        <v>586</v>
      </c>
      <c r="F239" s="663" t="s">
        <v>3269</v>
      </c>
      <c r="G239" s="662" t="s">
        <v>1311</v>
      </c>
      <c r="H239" s="662" t="s">
        <v>1390</v>
      </c>
      <c r="I239" s="662" t="s">
        <v>1391</v>
      </c>
      <c r="J239" s="662" t="s">
        <v>1392</v>
      </c>
      <c r="K239" s="662" t="s">
        <v>1393</v>
      </c>
      <c r="L239" s="664">
        <v>81.650026159835548</v>
      </c>
      <c r="M239" s="664">
        <v>2</v>
      </c>
      <c r="N239" s="665">
        <v>163.3000523196711</v>
      </c>
    </row>
    <row r="240" spans="1:14" ht="14.4" customHeight="1" x14ac:dyDescent="0.3">
      <c r="A240" s="660" t="s">
        <v>563</v>
      </c>
      <c r="B240" s="661" t="s">
        <v>564</v>
      </c>
      <c r="C240" s="662" t="s">
        <v>569</v>
      </c>
      <c r="D240" s="663" t="s">
        <v>3248</v>
      </c>
      <c r="E240" s="662" t="s">
        <v>586</v>
      </c>
      <c r="F240" s="663" t="s">
        <v>3269</v>
      </c>
      <c r="G240" s="662" t="s">
        <v>1311</v>
      </c>
      <c r="H240" s="662" t="s">
        <v>1394</v>
      </c>
      <c r="I240" s="662" t="s">
        <v>1395</v>
      </c>
      <c r="J240" s="662" t="s">
        <v>1396</v>
      </c>
      <c r="K240" s="662" t="s">
        <v>1397</v>
      </c>
      <c r="L240" s="664">
        <v>36.253695706501013</v>
      </c>
      <c r="M240" s="664">
        <v>13</v>
      </c>
      <c r="N240" s="665">
        <v>471.29804418451317</v>
      </c>
    </row>
    <row r="241" spans="1:14" ht="14.4" customHeight="1" x14ac:dyDescent="0.3">
      <c r="A241" s="660" t="s">
        <v>563</v>
      </c>
      <c r="B241" s="661" t="s">
        <v>564</v>
      </c>
      <c r="C241" s="662" t="s">
        <v>569</v>
      </c>
      <c r="D241" s="663" t="s">
        <v>3248</v>
      </c>
      <c r="E241" s="662" t="s">
        <v>586</v>
      </c>
      <c r="F241" s="663" t="s">
        <v>3269</v>
      </c>
      <c r="G241" s="662" t="s">
        <v>1311</v>
      </c>
      <c r="H241" s="662" t="s">
        <v>1398</v>
      </c>
      <c r="I241" s="662" t="s">
        <v>1399</v>
      </c>
      <c r="J241" s="662" t="s">
        <v>1400</v>
      </c>
      <c r="K241" s="662" t="s">
        <v>1401</v>
      </c>
      <c r="L241" s="664">
        <v>72.843341784150994</v>
      </c>
      <c r="M241" s="664">
        <v>18</v>
      </c>
      <c r="N241" s="665">
        <v>1311.1801521147179</v>
      </c>
    </row>
    <row r="242" spans="1:14" ht="14.4" customHeight="1" x14ac:dyDescent="0.3">
      <c r="A242" s="660" t="s">
        <v>563</v>
      </c>
      <c r="B242" s="661" t="s">
        <v>564</v>
      </c>
      <c r="C242" s="662" t="s">
        <v>569</v>
      </c>
      <c r="D242" s="663" t="s">
        <v>3248</v>
      </c>
      <c r="E242" s="662" t="s">
        <v>586</v>
      </c>
      <c r="F242" s="663" t="s">
        <v>3269</v>
      </c>
      <c r="G242" s="662" t="s">
        <v>1311</v>
      </c>
      <c r="H242" s="662" t="s">
        <v>1402</v>
      </c>
      <c r="I242" s="662" t="s">
        <v>1403</v>
      </c>
      <c r="J242" s="662" t="s">
        <v>606</v>
      </c>
      <c r="K242" s="662" t="s">
        <v>1404</v>
      </c>
      <c r="L242" s="664">
        <v>1135.4608011795842</v>
      </c>
      <c r="M242" s="664">
        <v>11</v>
      </c>
      <c r="N242" s="665">
        <v>12490.068812975425</v>
      </c>
    </row>
    <row r="243" spans="1:14" ht="14.4" customHeight="1" x14ac:dyDescent="0.3">
      <c r="A243" s="660" t="s">
        <v>563</v>
      </c>
      <c r="B243" s="661" t="s">
        <v>564</v>
      </c>
      <c r="C243" s="662" t="s">
        <v>569</v>
      </c>
      <c r="D243" s="663" t="s">
        <v>3248</v>
      </c>
      <c r="E243" s="662" t="s">
        <v>586</v>
      </c>
      <c r="F243" s="663" t="s">
        <v>3269</v>
      </c>
      <c r="G243" s="662" t="s">
        <v>1311</v>
      </c>
      <c r="H243" s="662" t="s">
        <v>1405</v>
      </c>
      <c r="I243" s="662" t="s">
        <v>1406</v>
      </c>
      <c r="J243" s="662" t="s">
        <v>606</v>
      </c>
      <c r="K243" s="662" t="s">
        <v>1407</v>
      </c>
      <c r="L243" s="664">
        <v>1521.28</v>
      </c>
      <c r="M243" s="664">
        <v>10</v>
      </c>
      <c r="N243" s="665">
        <v>15212.8</v>
      </c>
    </row>
    <row r="244" spans="1:14" ht="14.4" customHeight="1" x14ac:dyDescent="0.3">
      <c r="A244" s="660" t="s">
        <v>563</v>
      </c>
      <c r="B244" s="661" t="s">
        <v>564</v>
      </c>
      <c r="C244" s="662" t="s">
        <v>569</v>
      </c>
      <c r="D244" s="663" t="s">
        <v>3248</v>
      </c>
      <c r="E244" s="662" t="s">
        <v>586</v>
      </c>
      <c r="F244" s="663" t="s">
        <v>3269</v>
      </c>
      <c r="G244" s="662" t="s">
        <v>1311</v>
      </c>
      <c r="H244" s="662" t="s">
        <v>1408</v>
      </c>
      <c r="I244" s="662" t="s">
        <v>1409</v>
      </c>
      <c r="J244" s="662" t="s">
        <v>606</v>
      </c>
      <c r="K244" s="662" t="s">
        <v>1410</v>
      </c>
      <c r="L244" s="664">
        <v>1895.7699999999998</v>
      </c>
      <c r="M244" s="664">
        <v>1</v>
      </c>
      <c r="N244" s="665">
        <v>1895.7699999999998</v>
      </c>
    </row>
    <row r="245" spans="1:14" ht="14.4" customHeight="1" x14ac:dyDescent="0.3">
      <c r="A245" s="660" t="s">
        <v>563</v>
      </c>
      <c r="B245" s="661" t="s">
        <v>564</v>
      </c>
      <c r="C245" s="662" t="s">
        <v>569</v>
      </c>
      <c r="D245" s="663" t="s">
        <v>3248</v>
      </c>
      <c r="E245" s="662" t="s">
        <v>586</v>
      </c>
      <c r="F245" s="663" t="s">
        <v>3269</v>
      </c>
      <c r="G245" s="662" t="s">
        <v>1311</v>
      </c>
      <c r="H245" s="662" t="s">
        <v>1411</v>
      </c>
      <c r="I245" s="662" t="s">
        <v>1412</v>
      </c>
      <c r="J245" s="662" t="s">
        <v>1323</v>
      </c>
      <c r="K245" s="662" t="s">
        <v>1413</v>
      </c>
      <c r="L245" s="664">
        <v>72.569999999999979</v>
      </c>
      <c r="M245" s="664">
        <v>1</v>
      </c>
      <c r="N245" s="665">
        <v>72.569999999999979</v>
      </c>
    </row>
    <row r="246" spans="1:14" ht="14.4" customHeight="1" x14ac:dyDescent="0.3">
      <c r="A246" s="660" t="s">
        <v>563</v>
      </c>
      <c r="B246" s="661" t="s">
        <v>564</v>
      </c>
      <c r="C246" s="662" t="s">
        <v>569</v>
      </c>
      <c r="D246" s="663" t="s">
        <v>3248</v>
      </c>
      <c r="E246" s="662" t="s">
        <v>586</v>
      </c>
      <c r="F246" s="663" t="s">
        <v>3269</v>
      </c>
      <c r="G246" s="662" t="s">
        <v>1311</v>
      </c>
      <c r="H246" s="662" t="s">
        <v>1414</v>
      </c>
      <c r="I246" s="662" t="s">
        <v>1414</v>
      </c>
      <c r="J246" s="662" t="s">
        <v>1415</v>
      </c>
      <c r="K246" s="662" t="s">
        <v>1416</v>
      </c>
      <c r="L246" s="664">
        <v>63.399729331722106</v>
      </c>
      <c r="M246" s="664">
        <v>1</v>
      </c>
      <c r="N246" s="665">
        <v>63.399729331722106</v>
      </c>
    </row>
    <row r="247" spans="1:14" ht="14.4" customHeight="1" x14ac:dyDescent="0.3">
      <c r="A247" s="660" t="s">
        <v>563</v>
      </c>
      <c r="B247" s="661" t="s">
        <v>564</v>
      </c>
      <c r="C247" s="662" t="s">
        <v>569</v>
      </c>
      <c r="D247" s="663" t="s">
        <v>3248</v>
      </c>
      <c r="E247" s="662" t="s">
        <v>586</v>
      </c>
      <c r="F247" s="663" t="s">
        <v>3269</v>
      </c>
      <c r="G247" s="662" t="s">
        <v>1311</v>
      </c>
      <c r="H247" s="662" t="s">
        <v>1417</v>
      </c>
      <c r="I247" s="662" t="s">
        <v>1418</v>
      </c>
      <c r="J247" s="662" t="s">
        <v>1419</v>
      </c>
      <c r="K247" s="662" t="s">
        <v>604</v>
      </c>
      <c r="L247" s="664">
        <v>47.051461298068133</v>
      </c>
      <c r="M247" s="664">
        <v>13</v>
      </c>
      <c r="N247" s="665">
        <v>611.66899687488569</v>
      </c>
    </row>
    <row r="248" spans="1:14" ht="14.4" customHeight="1" x14ac:dyDescent="0.3">
      <c r="A248" s="660" t="s">
        <v>563</v>
      </c>
      <c r="B248" s="661" t="s">
        <v>564</v>
      </c>
      <c r="C248" s="662" t="s">
        <v>569</v>
      </c>
      <c r="D248" s="663" t="s">
        <v>3248</v>
      </c>
      <c r="E248" s="662" t="s">
        <v>586</v>
      </c>
      <c r="F248" s="663" t="s">
        <v>3269</v>
      </c>
      <c r="G248" s="662" t="s">
        <v>1311</v>
      </c>
      <c r="H248" s="662" t="s">
        <v>1420</v>
      </c>
      <c r="I248" s="662" t="s">
        <v>1421</v>
      </c>
      <c r="J248" s="662" t="s">
        <v>1422</v>
      </c>
      <c r="K248" s="662" t="s">
        <v>1423</v>
      </c>
      <c r="L248" s="664">
        <v>92.709923205583436</v>
      </c>
      <c r="M248" s="664">
        <v>15</v>
      </c>
      <c r="N248" s="665">
        <v>1390.6488480837515</v>
      </c>
    </row>
    <row r="249" spans="1:14" ht="14.4" customHeight="1" x14ac:dyDescent="0.3">
      <c r="A249" s="660" t="s">
        <v>563</v>
      </c>
      <c r="B249" s="661" t="s">
        <v>564</v>
      </c>
      <c r="C249" s="662" t="s">
        <v>569</v>
      </c>
      <c r="D249" s="663" t="s">
        <v>3248</v>
      </c>
      <c r="E249" s="662" t="s">
        <v>586</v>
      </c>
      <c r="F249" s="663" t="s">
        <v>3269</v>
      </c>
      <c r="G249" s="662" t="s">
        <v>1311</v>
      </c>
      <c r="H249" s="662" t="s">
        <v>1424</v>
      </c>
      <c r="I249" s="662" t="s">
        <v>1425</v>
      </c>
      <c r="J249" s="662" t="s">
        <v>1426</v>
      </c>
      <c r="K249" s="662" t="s">
        <v>1427</v>
      </c>
      <c r="L249" s="664">
        <v>298.50999999999993</v>
      </c>
      <c r="M249" s="664">
        <v>2</v>
      </c>
      <c r="N249" s="665">
        <v>597.01999999999987</v>
      </c>
    </row>
    <row r="250" spans="1:14" ht="14.4" customHeight="1" x14ac:dyDescent="0.3">
      <c r="A250" s="660" t="s">
        <v>563</v>
      </c>
      <c r="B250" s="661" t="s">
        <v>564</v>
      </c>
      <c r="C250" s="662" t="s">
        <v>569</v>
      </c>
      <c r="D250" s="663" t="s">
        <v>3248</v>
      </c>
      <c r="E250" s="662" t="s">
        <v>586</v>
      </c>
      <c r="F250" s="663" t="s">
        <v>3269</v>
      </c>
      <c r="G250" s="662" t="s">
        <v>1311</v>
      </c>
      <c r="H250" s="662" t="s">
        <v>1428</v>
      </c>
      <c r="I250" s="662" t="s">
        <v>1429</v>
      </c>
      <c r="J250" s="662" t="s">
        <v>1430</v>
      </c>
      <c r="K250" s="662" t="s">
        <v>1431</v>
      </c>
      <c r="L250" s="664">
        <v>138.71339055136553</v>
      </c>
      <c r="M250" s="664">
        <v>5</v>
      </c>
      <c r="N250" s="665">
        <v>693.56695275682762</v>
      </c>
    </row>
    <row r="251" spans="1:14" ht="14.4" customHeight="1" x14ac:dyDescent="0.3">
      <c r="A251" s="660" t="s">
        <v>563</v>
      </c>
      <c r="B251" s="661" t="s">
        <v>564</v>
      </c>
      <c r="C251" s="662" t="s">
        <v>569</v>
      </c>
      <c r="D251" s="663" t="s">
        <v>3248</v>
      </c>
      <c r="E251" s="662" t="s">
        <v>586</v>
      </c>
      <c r="F251" s="663" t="s">
        <v>3269</v>
      </c>
      <c r="G251" s="662" t="s">
        <v>1311</v>
      </c>
      <c r="H251" s="662" t="s">
        <v>1432</v>
      </c>
      <c r="I251" s="662" t="s">
        <v>1433</v>
      </c>
      <c r="J251" s="662" t="s">
        <v>1434</v>
      </c>
      <c r="K251" s="662" t="s">
        <v>1435</v>
      </c>
      <c r="L251" s="664">
        <v>1149.425</v>
      </c>
      <c r="M251" s="664">
        <v>1</v>
      </c>
      <c r="N251" s="665">
        <v>1149.425</v>
      </c>
    </row>
    <row r="252" spans="1:14" ht="14.4" customHeight="1" x14ac:dyDescent="0.3">
      <c r="A252" s="660" t="s">
        <v>563</v>
      </c>
      <c r="B252" s="661" t="s">
        <v>564</v>
      </c>
      <c r="C252" s="662" t="s">
        <v>569</v>
      </c>
      <c r="D252" s="663" t="s">
        <v>3248</v>
      </c>
      <c r="E252" s="662" t="s">
        <v>586</v>
      </c>
      <c r="F252" s="663" t="s">
        <v>3269</v>
      </c>
      <c r="G252" s="662" t="s">
        <v>1311</v>
      </c>
      <c r="H252" s="662" t="s">
        <v>1436</v>
      </c>
      <c r="I252" s="662" t="s">
        <v>1437</v>
      </c>
      <c r="J252" s="662" t="s">
        <v>1438</v>
      </c>
      <c r="K252" s="662" t="s">
        <v>1165</v>
      </c>
      <c r="L252" s="664">
        <v>86.58986900118127</v>
      </c>
      <c r="M252" s="664">
        <v>2</v>
      </c>
      <c r="N252" s="665">
        <v>173.17973800236254</v>
      </c>
    </row>
    <row r="253" spans="1:14" ht="14.4" customHeight="1" x14ac:dyDescent="0.3">
      <c r="A253" s="660" t="s">
        <v>563</v>
      </c>
      <c r="B253" s="661" t="s">
        <v>564</v>
      </c>
      <c r="C253" s="662" t="s">
        <v>569</v>
      </c>
      <c r="D253" s="663" t="s">
        <v>3248</v>
      </c>
      <c r="E253" s="662" t="s">
        <v>586</v>
      </c>
      <c r="F253" s="663" t="s">
        <v>3269</v>
      </c>
      <c r="G253" s="662" t="s">
        <v>1311</v>
      </c>
      <c r="H253" s="662" t="s">
        <v>1439</v>
      </c>
      <c r="I253" s="662" t="s">
        <v>1440</v>
      </c>
      <c r="J253" s="662" t="s">
        <v>1438</v>
      </c>
      <c r="K253" s="662" t="s">
        <v>1441</v>
      </c>
      <c r="L253" s="664">
        <v>222.20999999999998</v>
      </c>
      <c r="M253" s="664">
        <v>5</v>
      </c>
      <c r="N253" s="665">
        <v>1111.05</v>
      </c>
    </row>
    <row r="254" spans="1:14" ht="14.4" customHeight="1" x14ac:dyDescent="0.3">
      <c r="A254" s="660" t="s">
        <v>563</v>
      </c>
      <c r="B254" s="661" t="s">
        <v>564</v>
      </c>
      <c r="C254" s="662" t="s">
        <v>569</v>
      </c>
      <c r="D254" s="663" t="s">
        <v>3248</v>
      </c>
      <c r="E254" s="662" t="s">
        <v>586</v>
      </c>
      <c r="F254" s="663" t="s">
        <v>3269</v>
      </c>
      <c r="G254" s="662" t="s">
        <v>1311</v>
      </c>
      <c r="H254" s="662" t="s">
        <v>1442</v>
      </c>
      <c r="I254" s="662" t="s">
        <v>1443</v>
      </c>
      <c r="J254" s="662" t="s">
        <v>1331</v>
      </c>
      <c r="K254" s="662" t="s">
        <v>1444</v>
      </c>
      <c r="L254" s="664">
        <v>130.12989795565156</v>
      </c>
      <c r="M254" s="664">
        <v>86</v>
      </c>
      <c r="N254" s="665">
        <v>11191.171224186033</v>
      </c>
    </row>
    <row r="255" spans="1:14" ht="14.4" customHeight="1" x14ac:dyDescent="0.3">
      <c r="A255" s="660" t="s">
        <v>563</v>
      </c>
      <c r="B255" s="661" t="s">
        <v>564</v>
      </c>
      <c r="C255" s="662" t="s">
        <v>569</v>
      </c>
      <c r="D255" s="663" t="s">
        <v>3248</v>
      </c>
      <c r="E255" s="662" t="s">
        <v>586</v>
      </c>
      <c r="F255" s="663" t="s">
        <v>3269</v>
      </c>
      <c r="G255" s="662" t="s">
        <v>1311</v>
      </c>
      <c r="H255" s="662" t="s">
        <v>1445</v>
      </c>
      <c r="I255" s="662" t="s">
        <v>1446</v>
      </c>
      <c r="J255" s="662" t="s">
        <v>1447</v>
      </c>
      <c r="K255" s="662" t="s">
        <v>931</v>
      </c>
      <c r="L255" s="664">
        <v>135.76</v>
      </c>
      <c r="M255" s="664">
        <v>2</v>
      </c>
      <c r="N255" s="665">
        <v>271.52</v>
      </c>
    </row>
    <row r="256" spans="1:14" ht="14.4" customHeight="1" x14ac:dyDescent="0.3">
      <c r="A256" s="660" t="s">
        <v>563</v>
      </c>
      <c r="B256" s="661" t="s">
        <v>564</v>
      </c>
      <c r="C256" s="662" t="s">
        <v>569</v>
      </c>
      <c r="D256" s="663" t="s">
        <v>3248</v>
      </c>
      <c r="E256" s="662" t="s">
        <v>586</v>
      </c>
      <c r="F256" s="663" t="s">
        <v>3269</v>
      </c>
      <c r="G256" s="662" t="s">
        <v>1311</v>
      </c>
      <c r="H256" s="662" t="s">
        <v>1448</v>
      </c>
      <c r="I256" s="662" t="s">
        <v>1449</v>
      </c>
      <c r="J256" s="662" t="s">
        <v>1450</v>
      </c>
      <c r="K256" s="662" t="s">
        <v>1451</v>
      </c>
      <c r="L256" s="664">
        <v>352.66</v>
      </c>
      <c r="M256" s="664">
        <v>1</v>
      </c>
      <c r="N256" s="665">
        <v>352.66</v>
      </c>
    </row>
    <row r="257" spans="1:14" ht="14.4" customHeight="1" x14ac:dyDescent="0.3">
      <c r="A257" s="660" t="s">
        <v>563</v>
      </c>
      <c r="B257" s="661" t="s">
        <v>564</v>
      </c>
      <c r="C257" s="662" t="s">
        <v>569</v>
      </c>
      <c r="D257" s="663" t="s">
        <v>3248</v>
      </c>
      <c r="E257" s="662" t="s">
        <v>586</v>
      </c>
      <c r="F257" s="663" t="s">
        <v>3269</v>
      </c>
      <c r="G257" s="662" t="s">
        <v>1311</v>
      </c>
      <c r="H257" s="662" t="s">
        <v>1452</v>
      </c>
      <c r="I257" s="662" t="s">
        <v>1453</v>
      </c>
      <c r="J257" s="662" t="s">
        <v>1454</v>
      </c>
      <c r="K257" s="662" t="s">
        <v>1455</v>
      </c>
      <c r="L257" s="664">
        <v>29.289835520689039</v>
      </c>
      <c r="M257" s="664">
        <v>2</v>
      </c>
      <c r="N257" s="665">
        <v>58.579671041378077</v>
      </c>
    </row>
    <row r="258" spans="1:14" ht="14.4" customHeight="1" x14ac:dyDescent="0.3">
      <c r="A258" s="660" t="s">
        <v>563</v>
      </c>
      <c r="B258" s="661" t="s">
        <v>564</v>
      </c>
      <c r="C258" s="662" t="s">
        <v>569</v>
      </c>
      <c r="D258" s="663" t="s">
        <v>3248</v>
      </c>
      <c r="E258" s="662" t="s">
        <v>586</v>
      </c>
      <c r="F258" s="663" t="s">
        <v>3269</v>
      </c>
      <c r="G258" s="662" t="s">
        <v>1311</v>
      </c>
      <c r="H258" s="662" t="s">
        <v>1456</v>
      </c>
      <c r="I258" s="662" t="s">
        <v>1457</v>
      </c>
      <c r="J258" s="662" t="s">
        <v>1458</v>
      </c>
      <c r="K258" s="662" t="s">
        <v>1459</v>
      </c>
      <c r="L258" s="664">
        <v>23.105965813036494</v>
      </c>
      <c r="M258" s="664">
        <v>5</v>
      </c>
      <c r="N258" s="665">
        <v>115.52982906518247</v>
      </c>
    </row>
    <row r="259" spans="1:14" ht="14.4" customHeight="1" x14ac:dyDescent="0.3">
      <c r="A259" s="660" t="s">
        <v>563</v>
      </c>
      <c r="B259" s="661" t="s">
        <v>564</v>
      </c>
      <c r="C259" s="662" t="s">
        <v>569</v>
      </c>
      <c r="D259" s="663" t="s">
        <v>3248</v>
      </c>
      <c r="E259" s="662" t="s">
        <v>586</v>
      </c>
      <c r="F259" s="663" t="s">
        <v>3269</v>
      </c>
      <c r="G259" s="662" t="s">
        <v>1311</v>
      </c>
      <c r="H259" s="662" t="s">
        <v>1460</v>
      </c>
      <c r="I259" s="662" t="s">
        <v>1461</v>
      </c>
      <c r="J259" s="662" t="s">
        <v>1462</v>
      </c>
      <c r="K259" s="662" t="s">
        <v>1463</v>
      </c>
      <c r="L259" s="664">
        <v>24.946000000000005</v>
      </c>
      <c r="M259" s="664">
        <v>5</v>
      </c>
      <c r="N259" s="665">
        <v>124.73000000000003</v>
      </c>
    </row>
    <row r="260" spans="1:14" ht="14.4" customHeight="1" x14ac:dyDescent="0.3">
      <c r="A260" s="660" t="s">
        <v>563</v>
      </c>
      <c r="B260" s="661" t="s">
        <v>564</v>
      </c>
      <c r="C260" s="662" t="s">
        <v>569</v>
      </c>
      <c r="D260" s="663" t="s">
        <v>3248</v>
      </c>
      <c r="E260" s="662" t="s">
        <v>586</v>
      </c>
      <c r="F260" s="663" t="s">
        <v>3269</v>
      </c>
      <c r="G260" s="662" t="s">
        <v>1311</v>
      </c>
      <c r="H260" s="662" t="s">
        <v>1464</v>
      </c>
      <c r="I260" s="662" t="s">
        <v>1465</v>
      </c>
      <c r="J260" s="662" t="s">
        <v>1466</v>
      </c>
      <c r="K260" s="662" t="s">
        <v>1467</v>
      </c>
      <c r="L260" s="664">
        <v>49.534857553460569</v>
      </c>
      <c r="M260" s="664">
        <v>8</v>
      </c>
      <c r="N260" s="665">
        <v>396.27886042768455</v>
      </c>
    </row>
    <row r="261" spans="1:14" ht="14.4" customHeight="1" x14ac:dyDescent="0.3">
      <c r="A261" s="660" t="s">
        <v>563</v>
      </c>
      <c r="B261" s="661" t="s">
        <v>564</v>
      </c>
      <c r="C261" s="662" t="s">
        <v>569</v>
      </c>
      <c r="D261" s="663" t="s">
        <v>3248</v>
      </c>
      <c r="E261" s="662" t="s">
        <v>586</v>
      </c>
      <c r="F261" s="663" t="s">
        <v>3269</v>
      </c>
      <c r="G261" s="662" t="s">
        <v>1311</v>
      </c>
      <c r="H261" s="662" t="s">
        <v>1468</v>
      </c>
      <c r="I261" s="662" t="s">
        <v>1469</v>
      </c>
      <c r="J261" s="662" t="s">
        <v>1470</v>
      </c>
      <c r="K261" s="662" t="s">
        <v>1471</v>
      </c>
      <c r="L261" s="664">
        <v>468.16533888039908</v>
      </c>
      <c r="M261" s="664">
        <v>9</v>
      </c>
      <c r="N261" s="665">
        <v>4213.4880499235915</v>
      </c>
    </row>
    <row r="262" spans="1:14" ht="14.4" customHeight="1" x14ac:dyDescent="0.3">
      <c r="A262" s="660" t="s">
        <v>563</v>
      </c>
      <c r="B262" s="661" t="s">
        <v>564</v>
      </c>
      <c r="C262" s="662" t="s">
        <v>569</v>
      </c>
      <c r="D262" s="663" t="s">
        <v>3248</v>
      </c>
      <c r="E262" s="662" t="s">
        <v>586</v>
      </c>
      <c r="F262" s="663" t="s">
        <v>3269</v>
      </c>
      <c r="G262" s="662" t="s">
        <v>1311</v>
      </c>
      <c r="H262" s="662" t="s">
        <v>1472</v>
      </c>
      <c r="I262" s="662" t="s">
        <v>1473</v>
      </c>
      <c r="J262" s="662" t="s">
        <v>1474</v>
      </c>
      <c r="K262" s="662" t="s">
        <v>1475</v>
      </c>
      <c r="L262" s="664">
        <v>49.2743234841884</v>
      </c>
      <c r="M262" s="664">
        <v>7</v>
      </c>
      <c r="N262" s="665">
        <v>344.92026438931879</v>
      </c>
    </row>
    <row r="263" spans="1:14" ht="14.4" customHeight="1" x14ac:dyDescent="0.3">
      <c r="A263" s="660" t="s">
        <v>563</v>
      </c>
      <c r="B263" s="661" t="s">
        <v>564</v>
      </c>
      <c r="C263" s="662" t="s">
        <v>569</v>
      </c>
      <c r="D263" s="663" t="s">
        <v>3248</v>
      </c>
      <c r="E263" s="662" t="s">
        <v>586</v>
      </c>
      <c r="F263" s="663" t="s">
        <v>3269</v>
      </c>
      <c r="G263" s="662" t="s">
        <v>1311</v>
      </c>
      <c r="H263" s="662" t="s">
        <v>1476</v>
      </c>
      <c r="I263" s="662" t="s">
        <v>1477</v>
      </c>
      <c r="J263" s="662" t="s">
        <v>1478</v>
      </c>
      <c r="K263" s="662" t="s">
        <v>1479</v>
      </c>
      <c r="L263" s="664">
        <v>71.380057878740473</v>
      </c>
      <c r="M263" s="664">
        <v>5</v>
      </c>
      <c r="N263" s="665">
        <v>356.90028939370234</v>
      </c>
    </row>
    <row r="264" spans="1:14" ht="14.4" customHeight="1" x14ac:dyDescent="0.3">
      <c r="A264" s="660" t="s">
        <v>563</v>
      </c>
      <c r="B264" s="661" t="s">
        <v>564</v>
      </c>
      <c r="C264" s="662" t="s">
        <v>569</v>
      </c>
      <c r="D264" s="663" t="s">
        <v>3248</v>
      </c>
      <c r="E264" s="662" t="s">
        <v>586</v>
      </c>
      <c r="F264" s="663" t="s">
        <v>3269</v>
      </c>
      <c r="G264" s="662" t="s">
        <v>1311</v>
      </c>
      <c r="H264" s="662" t="s">
        <v>1480</v>
      </c>
      <c r="I264" s="662" t="s">
        <v>1481</v>
      </c>
      <c r="J264" s="662" t="s">
        <v>1338</v>
      </c>
      <c r="K264" s="662" t="s">
        <v>1482</v>
      </c>
      <c r="L264" s="664">
        <v>300.20999999999998</v>
      </c>
      <c r="M264" s="664">
        <v>1</v>
      </c>
      <c r="N264" s="665">
        <v>300.20999999999998</v>
      </c>
    </row>
    <row r="265" spans="1:14" ht="14.4" customHeight="1" x14ac:dyDescent="0.3">
      <c r="A265" s="660" t="s">
        <v>563</v>
      </c>
      <c r="B265" s="661" t="s">
        <v>564</v>
      </c>
      <c r="C265" s="662" t="s">
        <v>569</v>
      </c>
      <c r="D265" s="663" t="s">
        <v>3248</v>
      </c>
      <c r="E265" s="662" t="s">
        <v>586</v>
      </c>
      <c r="F265" s="663" t="s">
        <v>3269</v>
      </c>
      <c r="G265" s="662" t="s">
        <v>1311</v>
      </c>
      <c r="H265" s="662" t="s">
        <v>1483</v>
      </c>
      <c r="I265" s="662" t="s">
        <v>1484</v>
      </c>
      <c r="J265" s="662" t="s">
        <v>1485</v>
      </c>
      <c r="K265" s="662" t="s">
        <v>1486</v>
      </c>
      <c r="L265" s="664">
        <v>67.83</v>
      </c>
      <c r="M265" s="664">
        <v>4</v>
      </c>
      <c r="N265" s="665">
        <v>271.32</v>
      </c>
    </row>
    <row r="266" spans="1:14" ht="14.4" customHeight="1" x14ac:dyDescent="0.3">
      <c r="A266" s="660" t="s">
        <v>563</v>
      </c>
      <c r="B266" s="661" t="s">
        <v>564</v>
      </c>
      <c r="C266" s="662" t="s">
        <v>569</v>
      </c>
      <c r="D266" s="663" t="s">
        <v>3248</v>
      </c>
      <c r="E266" s="662" t="s">
        <v>586</v>
      </c>
      <c r="F266" s="663" t="s">
        <v>3269</v>
      </c>
      <c r="G266" s="662" t="s">
        <v>1311</v>
      </c>
      <c r="H266" s="662" t="s">
        <v>1487</v>
      </c>
      <c r="I266" s="662" t="s">
        <v>1487</v>
      </c>
      <c r="J266" s="662" t="s">
        <v>1488</v>
      </c>
      <c r="K266" s="662" t="s">
        <v>1489</v>
      </c>
      <c r="L266" s="664">
        <v>82.429712272800572</v>
      </c>
      <c r="M266" s="664">
        <v>7</v>
      </c>
      <c r="N266" s="665">
        <v>577.00798590960403</v>
      </c>
    </row>
    <row r="267" spans="1:14" ht="14.4" customHeight="1" x14ac:dyDescent="0.3">
      <c r="A267" s="660" t="s">
        <v>563</v>
      </c>
      <c r="B267" s="661" t="s">
        <v>564</v>
      </c>
      <c r="C267" s="662" t="s">
        <v>569</v>
      </c>
      <c r="D267" s="663" t="s">
        <v>3248</v>
      </c>
      <c r="E267" s="662" t="s">
        <v>586</v>
      </c>
      <c r="F267" s="663" t="s">
        <v>3269</v>
      </c>
      <c r="G267" s="662" t="s">
        <v>1311</v>
      </c>
      <c r="H267" s="662" t="s">
        <v>1490</v>
      </c>
      <c r="I267" s="662" t="s">
        <v>1491</v>
      </c>
      <c r="J267" s="662" t="s">
        <v>1492</v>
      </c>
      <c r="K267" s="662" t="s">
        <v>1493</v>
      </c>
      <c r="L267" s="664">
        <v>64.523202108521673</v>
      </c>
      <c r="M267" s="664">
        <v>3</v>
      </c>
      <c r="N267" s="665">
        <v>193.56960632556502</v>
      </c>
    </row>
    <row r="268" spans="1:14" ht="14.4" customHeight="1" x14ac:dyDescent="0.3">
      <c r="A268" s="660" t="s">
        <v>563</v>
      </c>
      <c r="B268" s="661" t="s">
        <v>564</v>
      </c>
      <c r="C268" s="662" t="s">
        <v>569</v>
      </c>
      <c r="D268" s="663" t="s">
        <v>3248</v>
      </c>
      <c r="E268" s="662" t="s">
        <v>586</v>
      </c>
      <c r="F268" s="663" t="s">
        <v>3269</v>
      </c>
      <c r="G268" s="662" t="s">
        <v>1311</v>
      </c>
      <c r="H268" s="662" t="s">
        <v>1494</v>
      </c>
      <c r="I268" s="662" t="s">
        <v>1495</v>
      </c>
      <c r="J268" s="662" t="s">
        <v>1496</v>
      </c>
      <c r="K268" s="662" t="s">
        <v>1497</v>
      </c>
      <c r="L268" s="664">
        <v>141.65178503799947</v>
      </c>
      <c r="M268" s="664">
        <v>33</v>
      </c>
      <c r="N268" s="665">
        <v>4674.5089062539828</v>
      </c>
    </row>
    <row r="269" spans="1:14" ht="14.4" customHeight="1" x14ac:dyDescent="0.3">
      <c r="A269" s="660" t="s">
        <v>563</v>
      </c>
      <c r="B269" s="661" t="s">
        <v>564</v>
      </c>
      <c r="C269" s="662" t="s">
        <v>569</v>
      </c>
      <c r="D269" s="663" t="s">
        <v>3248</v>
      </c>
      <c r="E269" s="662" t="s">
        <v>586</v>
      </c>
      <c r="F269" s="663" t="s">
        <v>3269</v>
      </c>
      <c r="G269" s="662" t="s">
        <v>1311</v>
      </c>
      <c r="H269" s="662" t="s">
        <v>1498</v>
      </c>
      <c r="I269" s="662" t="s">
        <v>1499</v>
      </c>
      <c r="J269" s="662" t="s">
        <v>1500</v>
      </c>
      <c r="K269" s="662" t="s">
        <v>1501</v>
      </c>
      <c r="L269" s="664">
        <v>470.41007528361729</v>
      </c>
      <c r="M269" s="664">
        <v>2</v>
      </c>
      <c r="N269" s="665">
        <v>940.82015056723458</v>
      </c>
    </row>
    <row r="270" spans="1:14" ht="14.4" customHeight="1" x14ac:dyDescent="0.3">
      <c r="A270" s="660" t="s">
        <v>563</v>
      </c>
      <c r="B270" s="661" t="s">
        <v>564</v>
      </c>
      <c r="C270" s="662" t="s">
        <v>569</v>
      </c>
      <c r="D270" s="663" t="s">
        <v>3248</v>
      </c>
      <c r="E270" s="662" t="s">
        <v>586</v>
      </c>
      <c r="F270" s="663" t="s">
        <v>3269</v>
      </c>
      <c r="G270" s="662" t="s">
        <v>1311</v>
      </c>
      <c r="H270" s="662" t="s">
        <v>1502</v>
      </c>
      <c r="I270" s="662" t="s">
        <v>1503</v>
      </c>
      <c r="J270" s="662" t="s">
        <v>1504</v>
      </c>
      <c r="K270" s="662" t="s">
        <v>1299</v>
      </c>
      <c r="L270" s="664">
        <v>335.61901792356213</v>
      </c>
      <c r="M270" s="664">
        <v>2</v>
      </c>
      <c r="N270" s="665">
        <v>671.23803584712425</v>
      </c>
    </row>
    <row r="271" spans="1:14" ht="14.4" customHeight="1" x14ac:dyDescent="0.3">
      <c r="A271" s="660" t="s">
        <v>563</v>
      </c>
      <c r="B271" s="661" t="s">
        <v>564</v>
      </c>
      <c r="C271" s="662" t="s">
        <v>569</v>
      </c>
      <c r="D271" s="663" t="s">
        <v>3248</v>
      </c>
      <c r="E271" s="662" t="s">
        <v>586</v>
      </c>
      <c r="F271" s="663" t="s">
        <v>3269</v>
      </c>
      <c r="G271" s="662" t="s">
        <v>1311</v>
      </c>
      <c r="H271" s="662" t="s">
        <v>1505</v>
      </c>
      <c r="I271" s="662" t="s">
        <v>1506</v>
      </c>
      <c r="J271" s="662" t="s">
        <v>1507</v>
      </c>
      <c r="K271" s="662" t="s">
        <v>1508</v>
      </c>
      <c r="L271" s="664">
        <v>39.73497606252802</v>
      </c>
      <c r="M271" s="664">
        <v>16</v>
      </c>
      <c r="N271" s="665">
        <v>635.75961700044832</v>
      </c>
    </row>
    <row r="272" spans="1:14" ht="14.4" customHeight="1" x14ac:dyDescent="0.3">
      <c r="A272" s="660" t="s">
        <v>563</v>
      </c>
      <c r="B272" s="661" t="s">
        <v>564</v>
      </c>
      <c r="C272" s="662" t="s">
        <v>569</v>
      </c>
      <c r="D272" s="663" t="s">
        <v>3248</v>
      </c>
      <c r="E272" s="662" t="s">
        <v>586</v>
      </c>
      <c r="F272" s="663" t="s">
        <v>3269</v>
      </c>
      <c r="G272" s="662" t="s">
        <v>1311</v>
      </c>
      <c r="H272" s="662" t="s">
        <v>1509</v>
      </c>
      <c r="I272" s="662" t="s">
        <v>1510</v>
      </c>
      <c r="J272" s="662" t="s">
        <v>1511</v>
      </c>
      <c r="K272" s="662" t="s">
        <v>1512</v>
      </c>
      <c r="L272" s="664">
        <v>210.47000484019347</v>
      </c>
      <c r="M272" s="664">
        <v>4</v>
      </c>
      <c r="N272" s="665">
        <v>841.88001936077387</v>
      </c>
    </row>
    <row r="273" spans="1:14" ht="14.4" customHeight="1" x14ac:dyDescent="0.3">
      <c r="A273" s="660" t="s">
        <v>563</v>
      </c>
      <c r="B273" s="661" t="s">
        <v>564</v>
      </c>
      <c r="C273" s="662" t="s">
        <v>569</v>
      </c>
      <c r="D273" s="663" t="s">
        <v>3248</v>
      </c>
      <c r="E273" s="662" t="s">
        <v>586</v>
      </c>
      <c r="F273" s="663" t="s">
        <v>3269</v>
      </c>
      <c r="G273" s="662" t="s">
        <v>1311</v>
      </c>
      <c r="H273" s="662" t="s">
        <v>1513</v>
      </c>
      <c r="I273" s="662" t="s">
        <v>1514</v>
      </c>
      <c r="J273" s="662" t="s">
        <v>1515</v>
      </c>
      <c r="K273" s="662" t="s">
        <v>1516</v>
      </c>
      <c r="L273" s="664">
        <v>628.5960172459678</v>
      </c>
      <c r="M273" s="664">
        <v>1</v>
      </c>
      <c r="N273" s="665">
        <v>628.5960172459678</v>
      </c>
    </row>
    <row r="274" spans="1:14" ht="14.4" customHeight="1" x14ac:dyDescent="0.3">
      <c r="A274" s="660" t="s">
        <v>563</v>
      </c>
      <c r="B274" s="661" t="s">
        <v>564</v>
      </c>
      <c r="C274" s="662" t="s">
        <v>569</v>
      </c>
      <c r="D274" s="663" t="s">
        <v>3248</v>
      </c>
      <c r="E274" s="662" t="s">
        <v>586</v>
      </c>
      <c r="F274" s="663" t="s">
        <v>3269</v>
      </c>
      <c r="G274" s="662" t="s">
        <v>1311</v>
      </c>
      <c r="H274" s="662" t="s">
        <v>1517</v>
      </c>
      <c r="I274" s="662" t="s">
        <v>1518</v>
      </c>
      <c r="J274" s="662" t="s">
        <v>1361</v>
      </c>
      <c r="K274" s="662" t="s">
        <v>1519</v>
      </c>
      <c r="L274" s="664">
        <v>302.01762841055427</v>
      </c>
      <c r="M274" s="664">
        <v>50</v>
      </c>
      <c r="N274" s="665">
        <v>15100.881420527712</v>
      </c>
    </row>
    <row r="275" spans="1:14" ht="14.4" customHeight="1" x14ac:dyDescent="0.3">
      <c r="A275" s="660" t="s">
        <v>563</v>
      </c>
      <c r="B275" s="661" t="s">
        <v>564</v>
      </c>
      <c r="C275" s="662" t="s">
        <v>569</v>
      </c>
      <c r="D275" s="663" t="s">
        <v>3248</v>
      </c>
      <c r="E275" s="662" t="s">
        <v>586</v>
      </c>
      <c r="F275" s="663" t="s">
        <v>3269</v>
      </c>
      <c r="G275" s="662" t="s">
        <v>1311</v>
      </c>
      <c r="H275" s="662" t="s">
        <v>1520</v>
      </c>
      <c r="I275" s="662" t="s">
        <v>1521</v>
      </c>
      <c r="J275" s="662" t="s">
        <v>1361</v>
      </c>
      <c r="K275" s="662" t="s">
        <v>1522</v>
      </c>
      <c r="L275" s="664">
        <v>408.94999999999993</v>
      </c>
      <c r="M275" s="664">
        <v>26</v>
      </c>
      <c r="N275" s="665">
        <v>10632.699999999999</v>
      </c>
    </row>
    <row r="276" spans="1:14" ht="14.4" customHeight="1" x14ac:dyDescent="0.3">
      <c r="A276" s="660" t="s">
        <v>563</v>
      </c>
      <c r="B276" s="661" t="s">
        <v>564</v>
      </c>
      <c r="C276" s="662" t="s">
        <v>569</v>
      </c>
      <c r="D276" s="663" t="s">
        <v>3248</v>
      </c>
      <c r="E276" s="662" t="s">
        <v>586</v>
      </c>
      <c r="F276" s="663" t="s">
        <v>3269</v>
      </c>
      <c r="G276" s="662" t="s">
        <v>1311</v>
      </c>
      <c r="H276" s="662" t="s">
        <v>1523</v>
      </c>
      <c r="I276" s="662" t="s">
        <v>1524</v>
      </c>
      <c r="J276" s="662" t="s">
        <v>1525</v>
      </c>
      <c r="K276" s="662" t="s">
        <v>1526</v>
      </c>
      <c r="L276" s="664">
        <v>134.41999999999999</v>
      </c>
      <c r="M276" s="664">
        <v>3</v>
      </c>
      <c r="N276" s="665">
        <v>403.26</v>
      </c>
    </row>
    <row r="277" spans="1:14" ht="14.4" customHeight="1" x14ac:dyDescent="0.3">
      <c r="A277" s="660" t="s">
        <v>563</v>
      </c>
      <c r="B277" s="661" t="s">
        <v>564</v>
      </c>
      <c r="C277" s="662" t="s">
        <v>569</v>
      </c>
      <c r="D277" s="663" t="s">
        <v>3248</v>
      </c>
      <c r="E277" s="662" t="s">
        <v>586</v>
      </c>
      <c r="F277" s="663" t="s">
        <v>3269</v>
      </c>
      <c r="G277" s="662" t="s">
        <v>1311</v>
      </c>
      <c r="H277" s="662" t="s">
        <v>1527</v>
      </c>
      <c r="I277" s="662" t="s">
        <v>1528</v>
      </c>
      <c r="J277" s="662" t="s">
        <v>1462</v>
      </c>
      <c r="K277" s="662" t="s">
        <v>1529</v>
      </c>
      <c r="L277" s="664">
        <v>68.48</v>
      </c>
      <c r="M277" s="664">
        <v>1</v>
      </c>
      <c r="N277" s="665">
        <v>68.48</v>
      </c>
    </row>
    <row r="278" spans="1:14" ht="14.4" customHeight="1" x14ac:dyDescent="0.3">
      <c r="A278" s="660" t="s">
        <v>563</v>
      </c>
      <c r="B278" s="661" t="s">
        <v>564</v>
      </c>
      <c r="C278" s="662" t="s">
        <v>569</v>
      </c>
      <c r="D278" s="663" t="s">
        <v>3248</v>
      </c>
      <c r="E278" s="662" t="s">
        <v>586</v>
      </c>
      <c r="F278" s="663" t="s">
        <v>3269</v>
      </c>
      <c r="G278" s="662" t="s">
        <v>1311</v>
      </c>
      <c r="H278" s="662" t="s">
        <v>1530</v>
      </c>
      <c r="I278" s="662" t="s">
        <v>1531</v>
      </c>
      <c r="J278" s="662" t="s">
        <v>1532</v>
      </c>
      <c r="K278" s="662" t="s">
        <v>1533</v>
      </c>
      <c r="L278" s="664">
        <v>74.989999999999981</v>
      </c>
      <c r="M278" s="664">
        <v>1</v>
      </c>
      <c r="N278" s="665">
        <v>74.989999999999981</v>
      </c>
    </row>
    <row r="279" spans="1:14" ht="14.4" customHeight="1" x14ac:dyDescent="0.3">
      <c r="A279" s="660" t="s">
        <v>563</v>
      </c>
      <c r="B279" s="661" t="s">
        <v>564</v>
      </c>
      <c r="C279" s="662" t="s">
        <v>569</v>
      </c>
      <c r="D279" s="663" t="s">
        <v>3248</v>
      </c>
      <c r="E279" s="662" t="s">
        <v>586</v>
      </c>
      <c r="F279" s="663" t="s">
        <v>3269</v>
      </c>
      <c r="G279" s="662" t="s">
        <v>1311</v>
      </c>
      <c r="H279" s="662" t="s">
        <v>1534</v>
      </c>
      <c r="I279" s="662" t="s">
        <v>1535</v>
      </c>
      <c r="J279" s="662" t="s">
        <v>1419</v>
      </c>
      <c r="K279" s="662" t="s">
        <v>1536</v>
      </c>
      <c r="L279" s="664">
        <v>61.779999999999994</v>
      </c>
      <c r="M279" s="664">
        <v>2</v>
      </c>
      <c r="N279" s="665">
        <v>123.55999999999999</v>
      </c>
    </row>
    <row r="280" spans="1:14" ht="14.4" customHeight="1" x14ac:dyDescent="0.3">
      <c r="A280" s="660" t="s">
        <v>563</v>
      </c>
      <c r="B280" s="661" t="s">
        <v>564</v>
      </c>
      <c r="C280" s="662" t="s">
        <v>569</v>
      </c>
      <c r="D280" s="663" t="s">
        <v>3248</v>
      </c>
      <c r="E280" s="662" t="s">
        <v>586</v>
      </c>
      <c r="F280" s="663" t="s">
        <v>3269</v>
      </c>
      <c r="G280" s="662" t="s">
        <v>1311</v>
      </c>
      <c r="H280" s="662" t="s">
        <v>1537</v>
      </c>
      <c r="I280" s="662" t="s">
        <v>1538</v>
      </c>
      <c r="J280" s="662" t="s">
        <v>1539</v>
      </c>
      <c r="K280" s="662" t="s">
        <v>1540</v>
      </c>
      <c r="L280" s="664">
        <v>377.86</v>
      </c>
      <c r="M280" s="664">
        <v>1</v>
      </c>
      <c r="N280" s="665">
        <v>377.86</v>
      </c>
    </row>
    <row r="281" spans="1:14" ht="14.4" customHeight="1" x14ac:dyDescent="0.3">
      <c r="A281" s="660" t="s">
        <v>563</v>
      </c>
      <c r="B281" s="661" t="s">
        <v>564</v>
      </c>
      <c r="C281" s="662" t="s">
        <v>569</v>
      </c>
      <c r="D281" s="663" t="s">
        <v>3248</v>
      </c>
      <c r="E281" s="662" t="s">
        <v>586</v>
      </c>
      <c r="F281" s="663" t="s">
        <v>3269</v>
      </c>
      <c r="G281" s="662" t="s">
        <v>1311</v>
      </c>
      <c r="H281" s="662" t="s">
        <v>1541</v>
      </c>
      <c r="I281" s="662" t="s">
        <v>1542</v>
      </c>
      <c r="J281" s="662" t="s">
        <v>1385</v>
      </c>
      <c r="K281" s="662" t="s">
        <v>1543</v>
      </c>
      <c r="L281" s="664">
        <v>240.22333333333333</v>
      </c>
      <c r="M281" s="664">
        <v>3</v>
      </c>
      <c r="N281" s="665">
        <v>720.67</v>
      </c>
    </row>
    <row r="282" spans="1:14" ht="14.4" customHeight="1" x14ac:dyDescent="0.3">
      <c r="A282" s="660" t="s">
        <v>563</v>
      </c>
      <c r="B282" s="661" t="s">
        <v>564</v>
      </c>
      <c r="C282" s="662" t="s">
        <v>569</v>
      </c>
      <c r="D282" s="663" t="s">
        <v>3248</v>
      </c>
      <c r="E282" s="662" t="s">
        <v>586</v>
      </c>
      <c r="F282" s="663" t="s">
        <v>3269</v>
      </c>
      <c r="G282" s="662" t="s">
        <v>1311</v>
      </c>
      <c r="H282" s="662" t="s">
        <v>1544</v>
      </c>
      <c r="I282" s="662" t="s">
        <v>1545</v>
      </c>
      <c r="J282" s="662" t="s">
        <v>1546</v>
      </c>
      <c r="K282" s="662" t="s">
        <v>1299</v>
      </c>
      <c r="L282" s="664">
        <v>578.23</v>
      </c>
      <c r="M282" s="664">
        <v>1</v>
      </c>
      <c r="N282" s="665">
        <v>578.23</v>
      </c>
    </row>
    <row r="283" spans="1:14" ht="14.4" customHeight="1" x14ac:dyDescent="0.3">
      <c r="A283" s="660" t="s">
        <v>563</v>
      </c>
      <c r="B283" s="661" t="s">
        <v>564</v>
      </c>
      <c r="C283" s="662" t="s">
        <v>569</v>
      </c>
      <c r="D283" s="663" t="s">
        <v>3248</v>
      </c>
      <c r="E283" s="662" t="s">
        <v>586</v>
      </c>
      <c r="F283" s="663" t="s">
        <v>3269</v>
      </c>
      <c r="G283" s="662" t="s">
        <v>1311</v>
      </c>
      <c r="H283" s="662" t="s">
        <v>1547</v>
      </c>
      <c r="I283" s="662" t="s">
        <v>1547</v>
      </c>
      <c r="J283" s="662" t="s">
        <v>1415</v>
      </c>
      <c r="K283" s="662" t="s">
        <v>1548</v>
      </c>
      <c r="L283" s="664">
        <v>123.87853750966588</v>
      </c>
      <c r="M283" s="664">
        <v>1</v>
      </c>
      <c r="N283" s="665">
        <v>123.87853750966588</v>
      </c>
    </row>
    <row r="284" spans="1:14" ht="14.4" customHeight="1" x14ac:dyDescent="0.3">
      <c r="A284" s="660" t="s">
        <v>563</v>
      </c>
      <c r="B284" s="661" t="s">
        <v>564</v>
      </c>
      <c r="C284" s="662" t="s">
        <v>569</v>
      </c>
      <c r="D284" s="663" t="s">
        <v>3248</v>
      </c>
      <c r="E284" s="662" t="s">
        <v>586</v>
      </c>
      <c r="F284" s="663" t="s">
        <v>3269</v>
      </c>
      <c r="G284" s="662" t="s">
        <v>1311</v>
      </c>
      <c r="H284" s="662" t="s">
        <v>1549</v>
      </c>
      <c r="I284" s="662" t="s">
        <v>1550</v>
      </c>
      <c r="J284" s="662" t="s">
        <v>1507</v>
      </c>
      <c r="K284" s="662" t="s">
        <v>1551</v>
      </c>
      <c r="L284" s="664">
        <v>129.83999999999995</v>
      </c>
      <c r="M284" s="664">
        <v>2</v>
      </c>
      <c r="N284" s="665">
        <v>259.67999999999989</v>
      </c>
    </row>
    <row r="285" spans="1:14" ht="14.4" customHeight="1" x14ac:dyDescent="0.3">
      <c r="A285" s="660" t="s">
        <v>563</v>
      </c>
      <c r="B285" s="661" t="s">
        <v>564</v>
      </c>
      <c r="C285" s="662" t="s">
        <v>569</v>
      </c>
      <c r="D285" s="663" t="s">
        <v>3248</v>
      </c>
      <c r="E285" s="662" t="s">
        <v>586</v>
      </c>
      <c r="F285" s="663" t="s">
        <v>3269</v>
      </c>
      <c r="G285" s="662" t="s">
        <v>1311</v>
      </c>
      <c r="H285" s="662" t="s">
        <v>1552</v>
      </c>
      <c r="I285" s="662" t="s">
        <v>1553</v>
      </c>
      <c r="J285" s="662" t="s">
        <v>1554</v>
      </c>
      <c r="K285" s="662" t="s">
        <v>1555</v>
      </c>
      <c r="L285" s="664">
        <v>149.24983230215946</v>
      </c>
      <c r="M285" s="664">
        <v>1</v>
      </c>
      <c r="N285" s="665">
        <v>149.24983230215946</v>
      </c>
    </row>
    <row r="286" spans="1:14" ht="14.4" customHeight="1" x14ac:dyDescent="0.3">
      <c r="A286" s="660" t="s">
        <v>563</v>
      </c>
      <c r="B286" s="661" t="s">
        <v>564</v>
      </c>
      <c r="C286" s="662" t="s">
        <v>569</v>
      </c>
      <c r="D286" s="663" t="s">
        <v>3248</v>
      </c>
      <c r="E286" s="662" t="s">
        <v>586</v>
      </c>
      <c r="F286" s="663" t="s">
        <v>3269</v>
      </c>
      <c r="G286" s="662" t="s">
        <v>1311</v>
      </c>
      <c r="H286" s="662" t="s">
        <v>1556</v>
      </c>
      <c r="I286" s="662" t="s">
        <v>1557</v>
      </c>
      <c r="J286" s="662" t="s">
        <v>1558</v>
      </c>
      <c r="K286" s="662" t="s">
        <v>1559</v>
      </c>
      <c r="L286" s="664">
        <v>89.170063325625065</v>
      </c>
      <c r="M286" s="664">
        <v>1</v>
      </c>
      <c r="N286" s="665">
        <v>89.170063325625065</v>
      </c>
    </row>
    <row r="287" spans="1:14" ht="14.4" customHeight="1" x14ac:dyDescent="0.3">
      <c r="A287" s="660" t="s">
        <v>563</v>
      </c>
      <c r="B287" s="661" t="s">
        <v>564</v>
      </c>
      <c r="C287" s="662" t="s">
        <v>569</v>
      </c>
      <c r="D287" s="663" t="s">
        <v>3248</v>
      </c>
      <c r="E287" s="662" t="s">
        <v>586</v>
      </c>
      <c r="F287" s="663" t="s">
        <v>3269</v>
      </c>
      <c r="G287" s="662" t="s">
        <v>1311</v>
      </c>
      <c r="H287" s="662" t="s">
        <v>1560</v>
      </c>
      <c r="I287" s="662" t="s">
        <v>1561</v>
      </c>
      <c r="J287" s="662" t="s">
        <v>1562</v>
      </c>
      <c r="K287" s="662" t="s">
        <v>1563</v>
      </c>
      <c r="L287" s="664">
        <v>70.094100276651403</v>
      </c>
      <c r="M287" s="664">
        <v>18</v>
      </c>
      <c r="N287" s="665">
        <v>1261.6938049797252</v>
      </c>
    </row>
    <row r="288" spans="1:14" ht="14.4" customHeight="1" x14ac:dyDescent="0.3">
      <c r="A288" s="660" t="s">
        <v>563</v>
      </c>
      <c r="B288" s="661" t="s">
        <v>564</v>
      </c>
      <c r="C288" s="662" t="s">
        <v>569</v>
      </c>
      <c r="D288" s="663" t="s">
        <v>3248</v>
      </c>
      <c r="E288" s="662" t="s">
        <v>586</v>
      </c>
      <c r="F288" s="663" t="s">
        <v>3269</v>
      </c>
      <c r="G288" s="662" t="s">
        <v>1311</v>
      </c>
      <c r="H288" s="662" t="s">
        <v>1564</v>
      </c>
      <c r="I288" s="662" t="s">
        <v>1564</v>
      </c>
      <c r="J288" s="662" t="s">
        <v>1565</v>
      </c>
      <c r="K288" s="662" t="s">
        <v>1566</v>
      </c>
      <c r="L288" s="664">
        <v>93.164975853256536</v>
      </c>
      <c r="M288" s="664">
        <v>6</v>
      </c>
      <c r="N288" s="665">
        <v>558.98985511953924</v>
      </c>
    </row>
    <row r="289" spans="1:14" ht="14.4" customHeight="1" x14ac:dyDescent="0.3">
      <c r="A289" s="660" t="s">
        <v>563</v>
      </c>
      <c r="B289" s="661" t="s">
        <v>564</v>
      </c>
      <c r="C289" s="662" t="s">
        <v>569</v>
      </c>
      <c r="D289" s="663" t="s">
        <v>3248</v>
      </c>
      <c r="E289" s="662" t="s">
        <v>586</v>
      </c>
      <c r="F289" s="663" t="s">
        <v>3269</v>
      </c>
      <c r="G289" s="662" t="s">
        <v>1311</v>
      </c>
      <c r="H289" s="662" t="s">
        <v>1567</v>
      </c>
      <c r="I289" s="662" t="s">
        <v>1568</v>
      </c>
      <c r="J289" s="662" t="s">
        <v>1569</v>
      </c>
      <c r="K289" s="662" t="s">
        <v>1570</v>
      </c>
      <c r="L289" s="664">
        <v>408.65221606422875</v>
      </c>
      <c r="M289" s="664">
        <v>1</v>
      </c>
      <c r="N289" s="665">
        <v>408.65221606422875</v>
      </c>
    </row>
    <row r="290" spans="1:14" ht="14.4" customHeight="1" x14ac:dyDescent="0.3">
      <c r="A290" s="660" t="s">
        <v>563</v>
      </c>
      <c r="B290" s="661" t="s">
        <v>564</v>
      </c>
      <c r="C290" s="662" t="s">
        <v>569</v>
      </c>
      <c r="D290" s="663" t="s">
        <v>3248</v>
      </c>
      <c r="E290" s="662" t="s">
        <v>586</v>
      </c>
      <c r="F290" s="663" t="s">
        <v>3269</v>
      </c>
      <c r="G290" s="662" t="s">
        <v>1311</v>
      </c>
      <c r="H290" s="662" t="s">
        <v>1571</v>
      </c>
      <c r="I290" s="662" t="s">
        <v>1572</v>
      </c>
      <c r="J290" s="662" t="s">
        <v>1573</v>
      </c>
      <c r="K290" s="662" t="s">
        <v>931</v>
      </c>
      <c r="L290" s="664">
        <v>88.309583852901653</v>
      </c>
      <c r="M290" s="664">
        <v>6</v>
      </c>
      <c r="N290" s="665">
        <v>529.85750311740992</v>
      </c>
    </row>
    <row r="291" spans="1:14" ht="14.4" customHeight="1" x14ac:dyDescent="0.3">
      <c r="A291" s="660" t="s">
        <v>563</v>
      </c>
      <c r="B291" s="661" t="s">
        <v>564</v>
      </c>
      <c r="C291" s="662" t="s">
        <v>569</v>
      </c>
      <c r="D291" s="663" t="s">
        <v>3248</v>
      </c>
      <c r="E291" s="662" t="s">
        <v>586</v>
      </c>
      <c r="F291" s="663" t="s">
        <v>3269</v>
      </c>
      <c r="G291" s="662" t="s">
        <v>1311</v>
      </c>
      <c r="H291" s="662" t="s">
        <v>1574</v>
      </c>
      <c r="I291" s="662" t="s">
        <v>1574</v>
      </c>
      <c r="J291" s="662" t="s">
        <v>1562</v>
      </c>
      <c r="K291" s="662" t="s">
        <v>1575</v>
      </c>
      <c r="L291" s="664">
        <v>140.2700982836474</v>
      </c>
      <c r="M291" s="664">
        <v>3</v>
      </c>
      <c r="N291" s="665">
        <v>420.81029485094223</v>
      </c>
    </row>
    <row r="292" spans="1:14" ht="14.4" customHeight="1" x14ac:dyDescent="0.3">
      <c r="A292" s="660" t="s">
        <v>563</v>
      </c>
      <c r="B292" s="661" t="s">
        <v>564</v>
      </c>
      <c r="C292" s="662" t="s">
        <v>569</v>
      </c>
      <c r="D292" s="663" t="s">
        <v>3248</v>
      </c>
      <c r="E292" s="662" t="s">
        <v>586</v>
      </c>
      <c r="F292" s="663" t="s">
        <v>3269</v>
      </c>
      <c r="G292" s="662" t="s">
        <v>1311</v>
      </c>
      <c r="H292" s="662" t="s">
        <v>1576</v>
      </c>
      <c r="I292" s="662" t="s">
        <v>1576</v>
      </c>
      <c r="J292" s="662" t="s">
        <v>1361</v>
      </c>
      <c r="K292" s="662" t="s">
        <v>1522</v>
      </c>
      <c r="L292" s="664">
        <v>408.95</v>
      </c>
      <c r="M292" s="664">
        <v>1</v>
      </c>
      <c r="N292" s="665">
        <v>408.95</v>
      </c>
    </row>
    <row r="293" spans="1:14" ht="14.4" customHeight="1" x14ac:dyDescent="0.3">
      <c r="A293" s="660" t="s">
        <v>563</v>
      </c>
      <c r="B293" s="661" t="s">
        <v>564</v>
      </c>
      <c r="C293" s="662" t="s">
        <v>569</v>
      </c>
      <c r="D293" s="663" t="s">
        <v>3248</v>
      </c>
      <c r="E293" s="662" t="s">
        <v>1577</v>
      </c>
      <c r="F293" s="663" t="s">
        <v>3270</v>
      </c>
      <c r="G293" s="662" t="s">
        <v>608</v>
      </c>
      <c r="H293" s="662" t="s">
        <v>1578</v>
      </c>
      <c r="I293" s="662" t="s">
        <v>1579</v>
      </c>
      <c r="J293" s="662" t="s">
        <v>1580</v>
      </c>
      <c r="K293" s="662" t="s">
        <v>1581</v>
      </c>
      <c r="L293" s="664">
        <v>2556.5299999999997</v>
      </c>
      <c r="M293" s="664">
        <v>1</v>
      </c>
      <c r="N293" s="665">
        <v>2556.5299999999997</v>
      </c>
    </row>
    <row r="294" spans="1:14" ht="14.4" customHeight="1" x14ac:dyDescent="0.3">
      <c r="A294" s="660" t="s">
        <v>563</v>
      </c>
      <c r="B294" s="661" t="s">
        <v>564</v>
      </c>
      <c r="C294" s="662" t="s">
        <v>569</v>
      </c>
      <c r="D294" s="663" t="s">
        <v>3248</v>
      </c>
      <c r="E294" s="662" t="s">
        <v>1577</v>
      </c>
      <c r="F294" s="663" t="s">
        <v>3270</v>
      </c>
      <c r="G294" s="662" t="s">
        <v>608</v>
      </c>
      <c r="H294" s="662" t="s">
        <v>1582</v>
      </c>
      <c r="I294" s="662" t="s">
        <v>215</v>
      </c>
      <c r="J294" s="662" t="s">
        <v>1583</v>
      </c>
      <c r="K294" s="662"/>
      <c r="L294" s="664">
        <v>118.7400545423464</v>
      </c>
      <c r="M294" s="664">
        <v>50</v>
      </c>
      <c r="N294" s="665">
        <v>5937.0027271173203</v>
      </c>
    </row>
    <row r="295" spans="1:14" ht="14.4" customHeight="1" x14ac:dyDescent="0.3">
      <c r="A295" s="660" t="s">
        <v>563</v>
      </c>
      <c r="B295" s="661" t="s">
        <v>564</v>
      </c>
      <c r="C295" s="662" t="s">
        <v>569</v>
      </c>
      <c r="D295" s="663" t="s">
        <v>3248</v>
      </c>
      <c r="E295" s="662" t="s">
        <v>1577</v>
      </c>
      <c r="F295" s="663" t="s">
        <v>3270</v>
      </c>
      <c r="G295" s="662" t="s">
        <v>608</v>
      </c>
      <c r="H295" s="662" t="s">
        <v>1584</v>
      </c>
      <c r="I295" s="662" t="s">
        <v>1585</v>
      </c>
      <c r="J295" s="662" t="s">
        <v>1586</v>
      </c>
      <c r="K295" s="662" t="s">
        <v>1587</v>
      </c>
      <c r="L295" s="664">
        <v>4485.8</v>
      </c>
      <c r="M295" s="664">
        <v>2</v>
      </c>
      <c r="N295" s="665">
        <v>8971.6</v>
      </c>
    </row>
    <row r="296" spans="1:14" ht="14.4" customHeight="1" x14ac:dyDescent="0.3">
      <c r="A296" s="660" t="s">
        <v>563</v>
      </c>
      <c r="B296" s="661" t="s">
        <v>564</v>
      </c>
      <c r="C296" s="662" t="s">
        <v>569</v>
      </c>
      <c r="D296" s="663" t="s">
        <v>3248</v>
      </c>
      <c r="E296" s="662" t="s">
        <v>1577</v>
      </c>
      <c r="F296" s="663" t="s">
        <v>3270</v>
      </c>
      <c r="G296" s="662" t="s">
        <v>1311</v>
      </c>
      <c r="H296" s="662" t="s">
        <v>1588</v>
      </c>
      <c r="I296" s="662" t="s">
        <v>1589</v>
      </c>
      <c r="J296" s="662" t="s">
        <v>1590</v>
      </c>
      <c r="K296" s="662" t="s">
        <v>1591</v>
      </c>
      <c r="L296" s="664">
        <v>202.86</v>
      </c>
      <c r="M296" s="664">
        <v>4</v>
      </c>
      <c r="N296" s="665">
        <v>811.44</v>
      </c>
    </row>
    <row r="297" spans="1:14" ht="14.4" customHeight="1" x14ac:dyDescent="0.3">
      <c r="A297" s="660" t="s">
        <v>563</v>
      </c>
      <c r="B297" s="661" t="s">
        <v>564</v>
      </c>
      <c r="C297" s="662" t="s">
        <v>569</v>
      </c>
      <c r="D297" s="663" t="s">
        <v>3248</v>
      </c>
      <c r="E297" s="662" t="s">
        <v>1577</v>
      </c>
      <c r="F297" s="663" t="s">
        <v>3270</v>
      </c>
      <c r="G297" s="662" t="s">
        <v>1311</v>
      </c>
      <c r="H297" s="662" t="s">
        <v>1592</v>
      </c>
      <c r="I297" s="662" t="s">
        <v>1593</v>
      </c>
      <c r="J297" s="662" t="s">
        <v>1594</v>
      </c>
      <c r="K297" s="662" t="s">
        <v>1371</v>
      </c>
      <c r="L297" s="664">
        <v>48.099999954322236</v>
      </c>
      <c r="M297" s="664">
        <v>20</v>
      </c>
      <c r="N297" s="665">
        <v>961.99999908644475</v>
      </c>
    </row>
    <row r="298" spans="1:14" ht="14.4" customHeight="1" x14ac:dyDescent="0.3">
      <c r="A298" s="660" t="s">
        <v>563</v>
      </c>
      <c r="B298" s="661" t="s">
        <v>564</v>
      </c>
      <c r="C298" s="662" t="s">
        <v>569</v>
      </c>
      <c r="D298" s="663" t="s">
        <v>3248</v>
      </c>
      <c r="E298" s="662" t="s">
        <v>1577</v>
      </c>
      <c r="F298" s="663" t="s">
        <v>3270</v>
      </c>
      <c r="G298" s="662" t="s">
        <v>1311</v>
      </c>
      <c r="H298" s="662" t="s">
        <v>1595</v>
      </c>
      <c r="I298" s="662" t="s">
        <v>1596</v>
      </c>
      <c r="J298" s="662" t="s">
        <v>1597</v>
      </c>
      <c r="K298" s="662" t="s">
        <v>1371</v>
      </c>
      <c r="L298" s="664">
        <v>48.100004575897088</v>
      </c>
      <c r="M298" s="664">
        <v>30</v>
      </c>
      <c r="N298" s="665">
        <v>1443.0001372769127</v>
      </c>
    </row>
    <row r="299" spans="1:14" ht="14.4" customHeight="1" x14ac:dyDescent="0.3">
      <c r="A299" s="660" t="s">
        <v>563</v>
      </c>
      <c r="B299" s="661" t="s">
        <v>564</v>
      </c>
      <c r="C299" s="662" t="s">
        <v>569</v>
      </c>
      <c r="D299" s="663" t="s">
        <v>3248</v>
      </c>
      <c r="E299" s="662" t="s">
        <v>1577</v>
      </c>
      <c r="F299" s="663" t="s">
        <v>3270</v>
      </c>
      <c r="G299" s="662" t="s">
        <v>1311</v>
      </c>
      <c r="H299" s="662" t="s">
        <v>1598</v>
      </c>
      <c r="I299" s="662" t="s">
        <v>1598</v>
      </c>
      <c r="J299" s="662" t="s">
        <v>1599</v>
      </c>
      <c r="K299" s="662" t="s">
        <v>1600</v>
      </c>
      <c r="L299" s="664">
        <v>116.24999999999997</v>
      </c>
      <c r="M299" s="664">
        <v>2</v>
      </c>
      <c r="N299" s="665">
        <v>232.49999999999994</v>
      </c>
    </row>
    <row r="300" spans="1:14" ht="14.4" customHeight="1" x14ac:dyDescent="0.3">
      <c r="A300" s="660" t="s">
        <v>563</v>
      </c>
      <c r="B300" s="661" t="s">
        <v>564</v>
      </c>
      <c r="C300" s="662" t="s">
        <v>569</v>
      </c>
      <c r="D300" s="663" t="s">
        <v>3248</v>
      </c>
      <c r="E300" s="662" t="s">
        <v>1577</v>
      </c>
      <c r="F300" s="663" t="s">
        <v>3270</v>
      </c>
      <c r="G300" s="662" t="s">
        <v>1311</v>
      </c>
      <c r="H300" s="662" t="s">
        <v>1601</v>
      </c>
      <c r="I300" s="662" t="s">
        <v>1602</v>
      </c>
      <c r="J300" s="662" t="s">
        <v>1603</v>
      </c>
      <c r="K300" s="662" t="s">
        <v>1371</v>
      </c>
      <c r="L300" s="664">
        <v>49.250164528629639</v>
      </c>
      <c r="M300" s="664">
        <v>10</v>
      </c>
      <c r="N300" s="665">
        <v>492.50164528629642</v>
      </c>
    </row>
    <row r="301" spans="1:14" ht="14.4" customHeight="1" x14ac:dyDescent="0.3">
      <c r="A301" s="660" t="s">
        <v>563</v>
      </c>
      <c r="B301" s="661" t="s">
        <v>564</v>
      </c>
      <c r="C301" s="662" t="s">
        <v>569</v>
      </c>
      <c r="D301" s="663" t="s">
        <v>3248</v>
      </c>
      <c r="E301" s="662" t="s">
        <v>1577</v>
      </c>
      <c r="F301" s="663" t="s">
        <v>3270</v>
      </c>
      <c r="G301" s="662" t="s">
        <v>1311</v>
      </c>
      <c r="H301" s="662" t="s">
        <v>1604</v>
      </c>
      <c r="I301" s="662" t="s">
        <v>1605</v>
      </c>
      <c r="J301" s="662" t="s">
        <v>1606</v>
      </c>
      <c r="K301" s="662" t="s">
        <v>1600</v>
      </c>
      <c r="L301" s="664">
        <v>116.24999999999997</v>
      </c>
      <c r="M301" s="664">
        <v>1</v>
      </c>
      <c r="N301" s="665">
        <v>116.24999999999997</v>
      </c>
    </row>
    <row r="302" spans="1:14" ht="14.4" customHeight="1" x14ac:dyDescent="0.3">
      <c r="A302" s="660" t="s">
        <v>563</v>
      </c>
      <c r="B302" s="661" t="s">
        <v>564</v>
      </c>
      <c r="C302" s="662" t="s">
        <v>569</v>
      </c>
      <c r="D302" s="663" t="s">
        <v>3248</v>
      </c>
      <c r="E302" s="662" t="s">
        <v>1577</v>
      </c>
      <c r="F302" s="663" t="s">
        <v>3270</v>
      </c>
      <c r="G302" s="662" t="s">
        <v>1311</v>
      </c>
      <c r="H302" s="662" t="s">
        <v>1607</v>
      </c>
      <c r="I302" s="662" t="s">
        <v>1607</v>
      </c>
      <c r="J302" s="662" t="s">
        <v>1608</v>
      </c>
      <c r="K302" s="662" t="s">
        <v>1609</v>
      </c>
      <c r="L302" s="664">
        <v>191.21999999999994</v>
      </c>
      <c r="M302" s="664">
        <v>11.25</v>
      </c>
      <c r="N302" s="665">
        <v>2151.2249999999995</v>
      </c>
    </row>
    <row r="303" spans="1:14" ht="14.4" customHeight="1" x14ac:dyDescent="0.3">
      <c r="A303" s="660" t="s">
        <v>563</v>
      </c>
      <c r="B303" s="661" t="s">
        <v>564</v>
      </c>
      <c r="C303" s="662" t="s">
        <v>569</v>
      </c>
      <c r="D303" s="663" t="s">
        <v>3248</v>
      </c>
      <c r="E303" s="662" t="s">
        <v>1577</v>
      </c>
      <c r="F303" s="663" t="s">
        <v>3270</v>
      </c>
      <c r="G303" s="662" t="s">
        <v>1311</v>
      </c>
      <c r="H303" s="662" t="s">
        <v>1610</v>
      </c>
      <c r="I303" s="662" t="s">
        <v>1610</v>
      </c>
      <c r="J303" s="662" t="s">
        <v>1611</v>
      </c>
      <c r="K303" s="662" t="s">
        <v>1609</v>
      </c>
      <c r="L303" s="664">
        <v>162.69108361482154</v>
      </c>
      <c r="M303" s="664">
        <v>10</v>
      </c>
      <c r="N303" s="665">
        <v>1626.9108361482154</v>
      </c>
    </row>
    <row r="304" spans="1:14" ht="14.4" customHeight="1" x14ac:dyDescent="0.3">
      <c r="A304" s="660" t="s">
        <v>563</v>
      </c>
      <c r="B304" s="661" t="s">
        <v>564</v>
      </c>
      <c r="C304" s="662" t="s">
        <v>569</v>
      </c>
      <c r="D304" s="663" t="s">
        <v>3248</v>
      </c>
      <c r="E304" s="662" t="s">
        <v>1612</v>
      </c>
      <c r="F304" s="663" t="s">
        <v>3271</v>
      </c>
      <c r="G304" s="662" t="s">
        <v>608</v>
      </c>
      <c r="H304" s="662" t="s">
        <v>1613</v>
      </c>
      <c r="I304" s="662" t="s">
        <v>1614</v>
      </c>
      <c r="J304" s="662" t="s">
        <v>1615</v>
      </c>
      <c r="K304" s="662" t="s">
        <v>1616</v>
      </c>
      <c r="L304" s="664">
        <v>10822.94</v>
      </c>
      <c r="M304" s="664">
        <v>2</v>
      </c>
      <c r="N304" s="665">
        <v>21645.88</v>
      </c>
    </row>
    <row r="305" spans="1:14" ht="14.4" customHeight="1" x14ac:dyDescent="0.3">
      <c r="A305" s="660" t="s">
        <v>563</v>
      </c>
      <c r="B305" s="661" t="s">
        <v>564</v>
      </c>
      <c r="C305" s="662" t="s">
        <v>569</v>
      </c>
      <c r="D305" s="663" t="s">
        <v>3248</v>
      </c>
      <c r="E305" s="662" t="s">
        <v>1617</v>
      </c>
      <c r="F305" s="663" t="s">
        <v>3272</v>
      </c>
      <c r="G305" s="662"/>
      <c r="H305" s="662" t="s">
        <v>1618</v>
      </c>
      <c r="I305" s="662" t="s">
        <v>1619</v>
      </c>
      <c r="J305" s="662" t="s">
        <v>1620</v>
      </c>
      <c r="K305" s="662" t="s">
        <v>1621</v>
      </c>
      <c r="L305" s="664">
        <v>71.459999999999994</v>
      </c>
      <c r="M305" s="664">
        <v>5</v>
      </c>
      <c r="N305" s="665">
        <v>357.29999999999995</v>
      </c>
    </row>
    <row r="306" spans="1:14" ht="14.4" customHeight="1" x14ac:dyDescent="0.3">
      <c r="A306" s="660" t="s">
        <v>563</v>
      </c>
      <c r="B306" s="661" t="s">
        <v>564</v>
      </c>
      <c r="C306" s="662" t="s">
        <v>569</v>
      </c>
      <c r="D306" s="663" t="s">
        <v>3248</v>
      </c>
      <c r="E306" s="662" t="s">
        <v>1617</v>
      </c>
      <c r="F306" s="663" t="s">
        <v>3272</v>
      </c>
      <c r="G306" s="662"/>
      <c r="H306" s="662" t="s">
        <v>1622</v>
      </c>
      <c r="I306" s="662" t="s">
        <v>1623</v>
      </c>
      <c r="J306" s="662" t="s">
        <v>1624</v>
      </c>
      <c r="K306" s="662" t="s">
        <v>1625</v>
      </c>
      <c r="L306" s="664">
        <v>61.36</v>
      </c>
      <c r="M306" s="664">
        <v>1</v>
      </c>
      <c r="N306" s="665">
        <v>61.36</v>
      </c>
    </row>
    <row r="307" spans="1:14" ht="14.4" customHeight="1" x14ac:dyDescent="0.3">
      <c r="A307" s="660" t="s">
        <v>563</v>
      </c>
      <c r="B307" s="661" t="s">
        <v>564</v>
      </c>
      <c r="C307" s="662" t="s">
        <v>569</v>
      </c>
      <c r="D307" s="663" t="s">
        <v>3248</v>
      </c>
      <c r="E307" s="662" t="s">
        <v>1617</v>
      </c>
      <c r="F307" s="663" t="s">
        <v>3272</v>
      </c>
      <c r="G307" s="662"/>
      <c r="H307" s="662" t="s">
        <v>1626</v>
      </c>
      <c r="I307" s="662" t="s">
        <v>1626</v>
      </c>
      <c r="J307" s="662" t="s">
        <v>1627</v>
      </c>
      <c r="K307" s="662" t="s">
        <v>1628</v>
      </c>
      <c r="L307" s="664">
        <v>194.68999999999997</v>
      </c>
      <c r="M307" s="664">
        <v>5.3999999999999995</v>
      </c>
      <c r="N307" s="665">
        <v>1051.3259999999998</v>
      </c>
    </row>
    <row r="308" spans="1:14" ht="14.4" customHeight="1" x14ac:dyDescent="0.3">
      <c r="A308" s="660" t="s">
        <v>563</v>
      </c>
      <c r="B308" s="661" t="s">
        <v>564</v>
      </c>
      <c r="C308" s="662" t="s">
        <v>569</v>
      </c>
      <c r="D308" s="663" t="s">
        <v>3248</v>
      </c>
      <c r="E308" s="662" t="s">
        <v>1617</v>
      </c>
      <c r="F308" s="663" t="s">
        <v>3272</v>
      </c>
      <c r="G308" s="662"/>
      <c r="H308" s="662" t="s">
        <v>1629</v>
      </c>
      <c r="I308" s="662" t="s">
        <v>1629</v>
      </c>
      <c r="J308" s="662" t="s">
        <v>1630</v>
      </c>
      <c r="K308" s="662" t="s">
        <v>1631</v>
      </c>
      <c r="L308" s="664">
        <v>157.96843848449888</v>
      </c>
      <c r="M308" s="664">
        <v>1</v>
      </c>
      <c r="N308" s="665">
        <v>157.96843848449888</v>
      </c>
    </row>
    <row r="309" spans="1:14" ht="14.4" customHeight="1" x14ac:dyDescent="0.3">
      <c r="A309" s="660" t="s">
        <v>563</v>
      </c>
      <c r="B309" s="661" t="s">
        <v>564</v>
      </c>
      <c r="C309" s="662" t="s">
        <v>569</v>
      </c>
      <c r="D309" s="663" t="s">
        <v>3248</v>
      </c>
      <c r="E309" s="662" t="s">
        <v>1617</v>
      </c>
      <c r="F309" s="663" t="s">
        <v>3272</v>
      </c>
      <c r="G309" s="662" t="s">
        <v>608</v>
      </c>
      <c r="H309" s="662" t="s">
        <v>1632</v>
      </c>
      <c r="I309" s="662" t="s">
        <v>1633</v>
      </c>
      <c r="J309" s="662" t="s">
        <v>1634</v>
      </c>
      <c r="K309" s="662" t="s">
        <v>1635</v>
      </c>
      <c r="L309" s="664">
        <v>40.249666666666663</v>
      </c>
      <c r="M309" s="664">
        <v>6</v>
      </c>
      <c r="N309" s="665">
        <v>241.49799999999996</v>
      </c>
    </row>
    <row r="310" spans="1:14" ht="14.4" customHeight="1" x14ac:dyDescent="0.3">
      <c r="A310" s="660" t="s">
        <v>563</v>
      </c>
      <c r="B310" s="661" t="s">
        <v>564</v>
      </c>
      <c r="C310" s="662" t="s">
        <v>569</v>
      </c>
      <c r="D310" s="663" t="s">
        <v>3248</v>
      </c>
      <c r="E310" s="662" t="s">
        <v>1617</v>
      </c>
      <c r="F310" s="663" t="s">
        <v>3272</v>
      </c>
      <c r="G310" s="662" t="s">
        <v>608</v>
      </c>
      <c r="H310" s="662" t="s">
        <v>1636</v>
      </c>
      <c r="I310" s="662" t="s">
        <v>1637</v>
      </c>
      <c r="J310" s="662" t="s">
        <v>1638</v>
      </c>
      <c r="K310" s="662" t="s">
        <v>1639</v>
      </c>
      <c r="L310" s="664">
        <v>25.630010809379517</v>
      </c>
      <c r="M310" s="664">
        <v>4</v>
      </c>
      <c r="N310" s="665">
        <v>102.52004323751807</v>
      </c>
    </row>
    <row r="311" spans="1:14" ht="14.4" customHeight="1" x14ac:dyDescent="0.3">
      <c r="A311" s="660" t="s">
        <v>563</v>
      </c>
      <c r="B311" s="661" t="s">
        <v>564</v>
      </c>
      <c r="C311" s="662" t="s">
        <v>569</v>
      </c>
      <c r="D311" s="663" t="s">
        <v>3248</v>
      </c>
      <c r="E311" s="662" t="s">
        <v>1617</v>
      </c>
      <c r="F311" s="663" t="s">
        <v>3272</v>
      </c>
      <c r="G311" s="662" t="s">
        <v>608</v>
      </c>
      <c r="H311" s="662" t="s">
        <v>1640</v>
      </c>
      <c r="I311" s="662" t="s">
        <v>1641</v>
      </c>
      <c r="J311" s="662" t="s">
        <v>1642</v>
      </c>
      <c r="K311" s="662" t="s">
        <v>1643</v>
      </c>
      <c r="L311" s="664">
        <v>31.947444544279197</v>
      </c>
      <c r="M311" s="664">
        <v>28</v>
      </c>
      <c r="N311" s="665">
        <v>894.52844723981752</v>
      </c>
    </row>
    <row r="312" spans="1:14" ht="14.4" customHeight="1" x14ac:dyDescent="0.3">
      <c r="A312" s="660" t="s">
        <v>563</v>
      </c>
      <c r="B312" s="661" t="s">
        <v>564</v>
      </c>
      <c r="C312" s="662" t="s">
        <v>569</v>
      </c>
      <c r="D312" s="663" t="s">
        <v>3248</v>
      </c>
      <c r="E312" s="662" t="s">
        <v>1617</v>
      </c>
      <c r="F312" s="663" t="s">
        <v>3272</v>
      </c>
      <c r="G312" s="662" t="s">
        <v>608</v>
      </c>
      <c r="H312" s="662" t="s">
        <v>1644</v>
      </c>
      <c r="I312" s="662" t="s">
        <v>1645</v>
      </c>
      <c r="J312" s="662" t="s">
        <v>1646</v>
      </c>
      <c r="K312" s="662" t="s">
        <v>1647</v>
      </c>
      <c r="L312" s="664">
        <v>175.60947368421054</v>
      </c>
      <c r="M312" s="664">
        <v>19</v>
      </c>
      <c r="N312" s="665">
        <v>3336.5800000000004</v>
      </c>
    </row>
    <row r="313" spans="1:14" ht="14.4" customHeight="1" x14ac:dyDescent="0.3">
      <c r="A313" s="660" t="s">
        <v>563</v>
      </c>
      <c r="B313" s="661" t="s">
        <v>564</v>
      </c>
      <c r="C313" s="662" t="s">
        <v>569</v>
      </c>
      <c r="D313" s="663" t="s">
        <v>3248</v>
      </c>
      <c r="E313" s="662" t="s">
        <v>1617</v>
      </c>
      <c r="F313" s="663" t="s">
        <v>3272</v>
      </c>
      <c r="G313" s="662" t="s">
        <v>608</v>
      </c>
      <c r="H313" s="662" t="s">
        <v>1648</v>
      </c>
      <c r="I313" s="662" t="s">
        <v>1649</v>
      </c>
      <c r="J313" s="662" t="s">
        <v>1650</v>
      </c>
      <c r="K313" s="662" t="s">
        <v>1651</v>
      </c>
      <c r="L313" s="664">
        <v>126.34000000000005</v>
      </c>
      <c r="M313" s="664">
        <v>1</v>
      </c>
      <c r="N313" s="665">
        <v>126.34000000000005</v>
      </c>
    </row>
    <row r="314" spans="1:14" ht="14.4" customHeight="1" x14ac:dyDescent="0.3">
      <c r="A314" s="660" t="s">
        <v>563</v>
      </c>
      <c r="B314" s="661" t="s">
        <v>564</v>
      </c>
      <c r="C314" s="662" t="s">
        <v>569</v>
      </c>
      <c r="D314" s="663" t="s">
        <v>3248</v>
      </c>
      <c r="E314" s="662" t="s">
        <v>1617</v>
      </c>
      <c r="F314" s="663" t="s">
        <v>3272</v>
      </c>
      <c r="G314" s="662" t="s">
        <v>608</v>
      </c>
      <c r="H314" s="662" t="s">
        <v>1652</v>
      </c>
      <c r="I314" s="662" t="s">
        <v>1653</v>
      </c>
      <c r="J314" s="662" t="s">
        <v>1654</v>
      </c>
      <c r="K314" s="662" t="s">
        <v>1651</v>
      </c>
      <c r="L314" s="664">
        <v>55.262999999999998</v>
      </c>
      <c r="M314" s="664">
        <v>13</v>
      </c>
      <c r="N314" s="665">
        <v>718.41899999999998</v>
      </c>
    </row>
    <row r="315" spans="1:14" ht="14.4" customHeight="1" x14ac:dyDescent="0.3">
      <c r="A315" s="660" t="s">
        <v>563</v>
      </c>
      <c r="B315" s="661" t="s">
        <v>564</v>
      </c>
      <c r="C315" s="662" t="s">
        <v>569</v>
      </c>
      <c r="D315" s="663" t="s">
        <v>3248</v>
      </c>
      <c r="E315" s="662" t="s">
        <v>1617</v>
      </c>
      <c r="F315" s="663" t="s">
        <v>3272</v>
      </c>
      <c r="G315" s="662" t="s">
        <v>608</v>
      </c>
      <c r="H315" s="662" t="s">
        <v>1655</v>
      </c>
      <c r="I315" s="662" t="s">
        <v>1656</v>
      </c>
      <c r="J315" s="662" t="s">
        <v>1657</v>
      </c>
      <c r="K315" s="662" t="s">
        <v>1658</v>
      </c>
      <c r="L315" s="664">
        <v>98.032000000000011</v>
      </c>
      <c r="M315" s="664">
        <v>1</v>
      </c>
      <c r="N315" s="665">
        <v>98.032000000000011</v>
      </c>
    </row>
    <row r="316" spans="1:14" ht="14.4" customHeight="1" x14ac:dyDescent="0.3">
      <c r="A316" s="660" t="s">
        <v>563</v>
      </c>
      <c r="B316" s="661" t="s">
        <v>564</v>
      </c>
      <c r="C316" s="662" t="s">
        <v>569</v>
      </c>
      <c r="D316" s="663" t="s">
        <v>3248</v>
      </c>
      <c r="E316" s="662" t="s">
        <v>1617</v>
      </c>
      <c r="F316" s="663" t="s">
        <v>3272</v>
      </c>
      <c r="G316" s="662" t="s">
        <v>608</v>
      </c>
      <c r="H316" s="662" t="s">
        <v>1659</v>
      </c>
      <c r="I316" s="662" t="s">
        <v>1660</v>
      </c>
      <c r="J316" s="662" t="s">
        <v>1661</v>
      </c>
      <c r="K316" s="662" t="s">
        <v>1662</v>
      </c>
      <c r="L316" s="664">
        <v>107.0200000000001</v>
      </c>
      <c r="M316" s="664">
        <v>1</v>
      </c>
      <c r="N316" s="665">
        <v>107.0200000000001</v>
      </c>
    </row>
    <row r="317" spans="1:14" ht="14.4" customHeight="1" x14ac:dyDescent="0.3">
      <c r="A317" s="660" t="s">
        <v>563</v>
      </c>
      <c r="B317" s="661" t="s">
        <v>564</v>
      </c>
      <c r="C317" s="662" t="s">
        <v>569</v>
      </c>
      <c r="D317" s="663" t="s">
        <v>3248</v>
      </c>
      <c r="E317" s="662" t="s">
        <v>1617</v>
      </c>
      <c r="F317" s="663" t="s">
        <v>3272</v>
      </c>
      <c r="G317" s="662" t="s">
        <v>608</v>
      </c>
      <c r="H317" s="662" t="s">
        <v>1663</v>
      </c>
      <c r="I317" s="662" t="s">
        <v>1664</v>
      </c>
      <c r="J317" s="662" t="s">
        <v>1665</v>
      </c>
      <c r="K317" s="662" t="s">
        <v>1666</v>
      </c>
      <c r="L317" s="664">
        <v>12522.478733333333</v>
      </c>
      <c r="M317" s="664">
        <v>5</v>
      </c>
      <c r="N317" s="665">
        <v>62612.39366666667</v>
      </c>
    </row>
    <row r="318" spans="1:14" ht="14.4" customHeight="1" x14ac:dyDescent="0.3">
      <c r="A318" s="660" t="s">
        <v>563</v>
      </c>
      <c r="B318" s="661" t="s">
        <v>564</v>
      </c>
      <c r="C318" s="662" t="s">
        <v>569</v>
      </c>
      <c r="D318" s="663" t="s">
        <v>3248</v>
      </c>
      <c r="E318" s="662" t="s">
        <v>1617</v>
      </c>
      <c r="F318" s="663" t="s">
        <v>3272</v>
      </c>
      <c r="G318" s="662" t="s">
        <v>608</v>
      </c>
      <c r="H318" s="662" t="s">
        <v>1667</v>
      </c>
      <c r="I318" s="662" t="s">
        <v>1668</v>
      </c>
      <c r="J318" s="662" t="s">
        <v>1669</v>
      </c>
      <c r="K318" s="662" t="s">
        <v>1670</v>
      </c>
      <c r="L318" s="664">
        <v>235.30763760049828</v>
      </c>
      <c r="M318" s="664">
        <v>1</v>
      </c>
      <c r="N318" s="665">
        <v>235.30763760049828</v>
      </c>
    </row>
    <row r="319" spans="1:14" ht="14.4" customHeight="1" x14ac:dyDescent="0.3">
      <c r="A319" s="660" t="s">
        <v>563</v>
      </c>
      <c r="B319" s="661" t="s">
        <v>564</v>
      </c>
      <c r="C319" s="662" t="s">
        <v>569</v>
      </c>
      <c r="D319" s="663" t="s">
        <v>3248</v>
      </c>
      <c r="E319" s="662" t="s">
        <v>1617</v>
      </c>
      <c r="F319" s="663" t="s">
        <v>3272</v>
      </c>
      <c r="G319" s="662" t="s">
        <v>608</v>
      </c>
      <c r="H319" s="662" t="s">
        <v>1671</v>
      </c>
      <c r="I319" s="662" t="s">
        <v>1672</v>
      </c>
      <c r="J319" s="662" t="s">
        <v>1634</v>
      </c>
      <c r="K319" s="662" t="s">
        <v>1673</v>
      </c>
      <c r="L319" s="664">
        <v>38.129999999999995</v>
      </c>
      <c r="M319" s="664">
        <v>1</v>
      </c>
      <c r="N319" s="665">
        <v>38.129999999999995</v>
      </c>
    </row>
    <row r="320" spans="1:14" ht="14.4" customHeight="1" x14ac:dyDescent="0.3">
      <c r="A320" s="660" t="s">
        <v>563</v>
      </c>
      <c r="B320" s="661" t="s">
        <v>564</v>
      </c>
      <c r="C320" s="662" t="s">
        <v>569</v>
      </c>
      <c r="D320" s="663" t="s">
        <v>3248</v>
      </c>
      <c r="E320" s="662" t="s">
        <v>1617</v>
      </c>
      <c r="F320" s="663" t="s">
        <v>3272</v>
      </c>
      <c r="G320" s="662" t="s">
        <v>608</v>
      </c>
      <c r="H320" s="662" t="s">
        <v>1674</v>
      </c>
      <c r="I320" s="662" t="s">
        <v>1675</v>
      </c>
      <c r="J320" s="662" t="s">
        <v>1661</v>
      </c>
      <c r="K320" s="662" t="s">
        <v>1676</v>
      </c>
      <c r="L320" s="664">
        <v>66.949847032531167</v>
      </c>
      <c r="M320" s="664">
        <v>1</v>
      </c>
      <c r="N320" s="665">
        <v>66.949847032531167</v>
      </c>
    </row>
    <row r="321" spans="1:14" ht="14.4" customHeight="1" x14ac:dyDescent="0.3">
      <c r="A321" s="660" t="s">
        <v>563</v>
      </c>
      <c r="B321" s="661" t="s">
        <v>564</v>
      </c>
      <c r="C321" s="662" t="s">
        <v>569</v>
      </c>
      <c r="D321" s="663" t="s">
        <v>3248</v>
      </c>
      <c r="E321" s="662" t="s">
        <v>1617</v>
      </c>
      <c r="F321" s="663" t="s">
        <v>3272</v>
      </c>
      <c r="G321" s="662" t="s">
        <v>608</v>
      </c>
      <c r="H321" s="662" t="s">
        <v>1677</v>
      </c>
      <c r="I321" s="662" t="s">
        <v>1678</v>
      </c>
      <c r="J321" s="662" t="s">
        <v>1679</v>
      </c>
      <c r="K321" s="662" t="s">
        <v>1680</v>
      </c>
      <c r="L321" s="664">
        <v>137.1035094455537</v>
      </c>
      <c r="M321" s="664">
        <v>4</v>
      </c>
      <c r="N321" s="665">
        <v>548.41403778221479</v>
      </c>
    </row>
    <row r="322" spans="1:14" ht="14.4" customHeight="1" x14ac:dyDescent="0.3">
      <c r="A322" s="660" t="s">
        <v>563</v>
      </c>
      <c r="B322" s="661" t="s">
        <v>564</v>
      </c>
      <c r="C322" s="662" t="s">
        <v>569</v>
      </c>
      <c r="D322" s="663" t="s">
        <v>3248</v>
      </c>
      <c r="E322" s="662" t="s">
        <v>1617</v>
      </c>
      <c r="F322" s="663" t="s">
        <v>3272</v>
      </c>
      <c r="G322" s="662" t="s">
        <v>608</v>
      </c>
      <c r="H322" s="662" t="s">
        <v>1681</v>
      </c>
      <c r="I322" s="662" t="s">
        <v>1682</v>
      </c>
      <c r="J322" s="662" t="s">
        <v>1683</v>
      </c>
      <c r="K322" s="662" t="s">
        <v>1684</v>
      </c>
      <c r="L322" s="664">
        <v>164.44</v>
      </c>
      <c r="M322" s="664">
        <v>1</v>
      </c>
      <c r="N322" s="665">
        <v>164.44</v>
      </c>
    </row>
    <row r="323" spans="1:14" ht="14.4" customHeight="1" x14ac:dyDescent="0.3">
      <c r="A323" s="660" t="s">
        <v>563</v>
      </c>
      <c r="B323" s="661" t="s">
        <v>564</v>
      </c>
      <c r="C323" s="662" t="s">
        <v>569</v>
      </c>
      <c r="D323" s="663" t="s">
        <v>3248</v>
      </c>
      <c r="E323" s="662" t="s">
        <v>1617</v>
      </c>
      <c r="F323" s="663" t="s">
        <v>3272</v>
      </c>
      <c r="G323" s="662" t="s">
        <v>608</v>
      </c>
      <c r="H323" s="662" t="s">
        <v>1685</v>
      </c>
      <c r="I323" s="662" t="s">
        <v>1686</v>
      </c>
      <c r="J323" s="662" t="s">
        <v>1687</v>
      </c>
      <c r="K323" s="662" t="s">
        <v>1688</v>
      </c>
      <c r="L323" s="664">
        <v>49.238457715598251</v>
      </c>
      <c r="M323" s="664">
        <v>2</v>
      </c>
      <c r="N323" s="665">
        <v>98.476915431196502</v>
      </c>
    </row>
    <row r="324" spans="1:14" ht="14.4" customHeight="1" x14ac:dyDescent="0.3">
      <c r="A324" s="660" t="s">
        <v>563</v>
      </c>
      <c r="B324" s="661" t="s">
        <v>564</v>
      </c>
      <c r="C324" s="662" t="s">
        <v>569</v>
      </c>
      <c r="D324" s="663" t="s">
        <v>3248</v>
      </c>
      <c r="E324" s="662" t="s">
        <v>1617</v>
      </c>
      <c r="F324" s="663" t="s">
        <v>3272</v>
      </c>
      <c r="G324" s="662" t="s">
        <v>608</v>
      </c>
      <c r="H324" s="662" t="s">
        <v>1689</v>
      </c>
      <c r="I324" s="662" t="s">
        <v>1689</v>
      </c>
      <c r="J324" s="662" t="s">
        <v>1690</v>
      </c>
      <c r="K324" s="662" t="s">
        <v>1691</v>
      </c>
      <c r="L324" s="664">
        <v>345.71428571428572</v>
      </c>
      <c r="M324" s="664">
        <v>5.6</v>
      </c>
      <c r="N324" s="665">
        <v>1936</v>
      </c>
    </row>
    <row r="325" spans="1:14" ht="14.4" customHeight="1" x14ac:dyDescent="0.3">
      <c r="A325" s="660" t="s">
        <v>563</v>
      </c>
      <c r="B325" s="661" t="s">
        <v>564</v>
      </c>
      <c r="C325" s="662" t="s">
        <v>569</v>
      </c>
      <c r="D325" s="663" t="s">
        <v>3248</v>
      </c>
      <c r="E325" s="662" t="s">
        <v>1617</v>
      </c>
      <c r="F325" s="663" t="s">
        <v>3272</v>
      </c>
      <c r="G325" s="662" t="s">
        <v>1311</v>
      </c>
      <c r="H325" s="662" t="s">
        <v>1692</v>
      </c>
      <c r="I325" s="662" t="s">
        <v>1692</v>
      </c>
      <c r="J325" s="662" t="s">
        <v>1693</v>
      </c>
      <c r="K325" s="662" t="s">
        <v>1694</v>
      </c>
      <c r="L325" s="664">
        <v>68.2</v>
      </c>
      <c r="M325" s="664">
        <v>2</v>
      </c>
      <c r="N325" s="665">
        <v>136.4</v>
      </c>
    </row>
    <row r="326" spans="1:14" ht="14.4" customHeight="1" x14ac:dyDescent="0.3">
      <c r="A326" s="660" t="s">
        <v>563</v>
      </c>
      <c r="B326" s="661" t="s">
        <v>564</v>
      </c>
      <c r="C326" s="662" t="s">
        <v>569</v>
      </c>
      <c r="D326" s="663" t="s">
        <v>3248</v>
      </c>
      <c r="E326" s="662" t="s">
        <v>1617</v>
      </c>
      <c r="F326" s="663" t="s">
        <v>3272</v>
      </c>
      <c r="G326" s="662" t="s">
        <v>1311</v>
      </c>
      <c r="H326" s="662" t="s">
        <v>1695</v>
      </c>
      <c r="I326" s="662" t="s">
        <v>1696</v>
      </c>
      <c r="J326" s="662" t="s">
        <v>1697</v>
      </c>
      <c r="K326" s="662" t="s">
        <v>1698</v>
      </c>
      <c r="L326" s="664">
        <v>114.29751311896906</v>
      </c>
      <c r="M326" s="664">
        <v>18</v>
      </c>
      <c r="N326" s="665">
        <v>2057.3552361414431</v>
      </c>
    </row>
    <row r="327" spans="1:14" ht="14.4" customHeight="1" x14ac:dyDescent="0.3">
      <c r="A327" s="660" t="s">
        <v>563</v>
      </c>
      <c r="B327" s="661" t="s">
        <v>564</v>
      </c>
      <c r="C327" s="662" t="s">
        <v>569</v>
      </c>
      <c r="D327" s="663" t="s">
        <v>3248</v>
      </c>
      <c r="E327" s="662" t="s">
        <v>1617</v>
      </c>
      <c r="F327" s="663" t="s">
        <v>3272</v>
      </c>
      <c r="G327" s="662" t="s">
        <v>1311</v>
      </c>
      <c r="H327" s="662" t="s">
        <v>1699</v>
      </c>
      <c r="I327" s="662" t="s">
        <v>1700</v>
      </c>
      <c r="J327" s="662" t="s">
        <v>1646</v>
      </c>
      <c r="K327" s="662" t="s">
        <v>1701</v>
      </c>
      <c r="L327" s="664">
        <v>20.967844566989818</v>
      </c>
      <c r="M327" s="664">
        <v>305</v>
      </c>
      <c r="N327" s="665">
        <v>6395.1925929318941</v>
      </c>
    </row>
    <row r="328" spans="1:14" ht="14.4" customHeight="1" x14ac:dyDescent="0.3">
      <c r="A328" s="660" t="s">
        <v>563</v>
      </c>
      <c r="B328" s="661" t="s">
        <v>564</v>
      </c>
      <c r="C328" s="662" t="s">
        <v>569</v>
      </c>
      <c r="D328" s="663" t="s">
        <v>3248</v>
      </c>
      <c r="E328" s="662" t="s">
        <v>1617</v>
      </c>
      <c r="F328" s="663" t="s">
        <v>3272</v>
      </c>
      <c r="G328" s="662" t="s">
        <v>1311</v>
      </c>
      <c r="H328" s="662" t="s">
        <v>1702</v>
      </c>
      <c r="I328" s="662" t="s">
        <v>1703</v>
      </c>
      <c r="J328" s="662" t="s">
        <v>1704</v>
      </c>
      <c r="K328" s="662" t="s">
        <v>1705</v>
      </c>
      <c r="L328" s="664">
        <v>145.5050394095461</v>
      </c>
      <c r="M328" s="664">
        <v>48.000000000000014</v>
      </c>
      <c r="N328" s="665">
        <v>6984.2418916582146</v>
      </c>
    </row>
    <row r="329" spans="1:14" ht="14.4" customHeight="1" x14ac:dyDescent="0.3">
      <c r="A329" s="660" t="s">
        <v>563</v>
      </c>
      <c r="B329" s="661" t="s">
        <v>564</v>
      </c>
      <c r="C329" s="662" t="s">
        <v>569</v>
      </c>
      <c r="D329" s="663" t="s">
        <v>3248</v>
      </c>
      <c r="E329" s="662" t="s">
        <v>1617</v>
      </c>
      <c r="F329" s="663" t="s">
        <v>3272</v>
      </c>
      <c r="G329" s="662" t="s">
        <v>1311</v>
      </c>
      <c r="H329" s="662" t="s">
        <v>1706</v>
      </c>
      <c r="I329" s="662" t="s">
        <v>1707</v>
      </c>
      <c r="J329" s="662" t="s">
        <v>1708</v>
      </c>
      <c r="K329" s="662" t="s">
        <v>1709</v>
      </c>
      <c r="L329" s="664">
        <v>230.66999999999996</v>
      </c>
      <c r="M329" s="664">
        <v>18</v>
      </c>
      <c r="N329" s="665">
        <v>4152.0599999999995</v>
      </c>
    </row>
    <row r="330" spans="1:14" ht="14.4" customHeight="1" x14ac:dyDescent="0.3">
      <c r="A330" s="660" t="s">
        <v>563</v>
      </c>
      <c r="B330" s="661" t="s">
        <v>564</v>
      </c>
      <c r="C330" s="662" t="s">
        <v>569</v>
      </c>
      <c r="D330" s="663" t="s">
        <v>3248</v>
      </c>
      <c r="E330" s="662" t="s">
        <v>1617</v>
      </c>
      <c r="F330" s="663" t="s">
        <v>3272</v>
      </c>
      <c r="G330" s="662" t="s">
        <v>1311</v>
      </c>
      <c r="H330" s="662" t="s">
        <v>1710</v>
      </c>
      <c r="I330" s="662" t="s">
        <v>1711</v>
      </c>
      <c r="J330" s="662" t="s">
        <v>1712</v>
      </c>
      <c r="K330" s="662" t="s">
        <v>1713</v>
      </c>
      <c r="L330" s="664">
        <v>76.508342197073063</v>
      </c>
      <c r="M330" s="664">
        <v>51</v>
      </c>
      <c r="N330" s="665">
        <v>3901.9254520507261</v>
      </c>
    </row>
    <row r="331" spans="1:14" ht="14.4" customHeight="1" x14ac:dyDescent="0.3">
      <c r="A331" s="660" t="s">
        <v>563</v>
      </c>
      <c r="B331" s="661" t="s">
        <v>564</v>
      </c>
      <c r="C331" s="662" t="s">
        <v>569</v>
      </c>
      <c r="D331" s="663" t="s">
        <v>3248</v>
      </c>
      <c r="E331" s="662" t="s">
        <v>1617</v>
      </c>
      <c r="F331" s="663" t="s">
        <v>3272</v>
      </c>
      <c r="G331" s="662" t="s">
        <v>1311</v>
      </c>
      <c r="H331" s="662" t="s">
        <v>1714</v>
      </c>
      <c r="I331" s="662" t="s">
        <v>1715</v>
      </c>
      <c r="J331" s="662" t="s">
        <v>1716</v>
      </c>
      <c r="K331" s="662" t="s">
        <v>1717</v>
      </c>
      <c r="L331" s="664">
        <v>11601.57</v>
      </c>
      <c r="M331" s="664">
        <v>1</v>
      </c>
      <c r="N331" s="665">
        <v>11601.57</v>
      </c>
    </row>
    <row r="332" spans="1:14" ht="14.4" customHeight="1" x14ac:dyDescent="0.3">
      <c r="A332" s="660" t="s">
        <v>563</v>
      </c>
      <c r="B332" s="661" t="s">
        <v>564</v>
      </c>
      <c r="C332" s="662" t="s">
        <v>569</v>
      </c>
      <c r="D332" s="663" t="s">
        <v>3248</v>
      </c>
      <c r="E332" s="662" t="s">
        <v>1617</v>
      </c>
      <c r="F332" s="663" t="s">
        <v>3272</v>
      </c>
      <c r="G332" s="662" t="s">
        <v>1311</v>
      </c>
      <c r="H332" s="662" t="s">
        <v>1718</v>
      </c>
      <c r="I332" s="662" t="s">
        <v>1718</v>
      </c>
      <c r="J332" s="662" t="s">
        <v>1719</v>
      </c>
      <c r="K332" s="662" t="s">
        <v>1720</v>
      </c>
      <c r="L332" s="664">
        <v>517</v>
      </c>
      <c r="M332" s="664">
        <v>4.4000000000000004</v>
      </c>
      <c r="N332" s="665">
        <v>2274.8000000000002</v>
      </c>
    </row>
    <row r="333" spans="1:14" ht="14.4" customHeight="1" x14ac:dyDescent="0.3">
      <c r="A333" s="660" t="s">
        <v>563</v>
      </c>
      <c r="B333" s="661" t="s">
        <v>564</v>
      </c>
      <c r="C333" s="662" t="s">
        <v>569</v>
      </c>
      <c r="D333" s="663" t="s">
        <v>3248</v>
      </c>
      <c r="E333" s="662" t="s">
        <v>1617</v>
      </c>
      <c r="F333" s="663" t="s">
        <v>3272</v>
      </c>
      <c r="G333" s="662" t="s">
        <v>1311</v>
      </c>
      <c r="H333" s="662" t="s">
        <v>1721</v>
      </c>
      <c r="I333" s="662" t="s">
        <v>1722</v>
      </c>
      <c r="J333" s="662" t="s">
        <v>1723</v>
      </c>
      <c r="K333" s="662" t="s">
        <v>1724</v>
      </c>
      <c r="L333" s="664">
        <v>772.08</v>
      </c>
      <c r="M333" s="664">
        <v>3</v>
      </c>
      <c r="N333" s="665">
        <v>2316.2400000000002</v>
      </c>
    </row>
    <row r="334" spans="1:14" ht="14.4" customHeight="1" x14ac:dyDescent="0.3">
      <c r="A334" s="660" t="s">
        <v>563</v>
      </c>
      <c r="B334" s="661" t="s">
        <v>564</v>
      </c>
      <c r="C334" s="662" t="s">
        <v>569</v>
      </c>
      <c r="D334" s="663" t="s">
        <v>3248</v>
      </c>
      <c r="E334" s="662" t="s">
        <v>1617</v>
      </c>
      <c r="F334" s="663" t="s">
        <v>3272</v>
      </c>
      <c r="G334" s="662" t="s">
        <v>1311</v>
      </c>
      <c r="H334" s="662" t="s">
        <v>1725</v>
      </c>
      <c r="I334" s="662" t="s">
        <v>1725</v>
      </c>
      <c r="J334" s="662" t="s">
        <v>1726</v>
      </c>
      <c r="K334" s="662" t="s">
        <v>1727</v>
      </c>
      <c r="L334" s="664">
        <v>461.99999999999989</v>
      </c>
      <c r="M334" s="664">
        <v>1.2</v>
      </c>
      <c r="N334" s="665">
        <v>554.39999999999986</v>
      </c>
    </row>
    <row r="335" spans="1:14" ht="14.4" customHeight="1" x14ac:dyDescent="0.3">
      <c r="A335" s="660" t="s">
        <v>563</v>
      </c>
      <c r="B335" s="661" t="s">
        <v>564</v>
      </c>
      <c r="C335" s="662" t="s">
        <v>569</v>
      </c>
      <c r="D335" s="663" t="s">
        <v>3248</v>
      </c>
      <c r="E335" s="662" t="s">
        <v>1617</v>
      </c>
      <c r="F335" s="663" t="s">
        <v>3272</v>
      </c>
      <c r="G335" s="662" t="s">
        <v>1311</v>
      </c>
      <c r="H335" s="662" t="s">
        <v>1728</v>
      </c>
      <c r="I335" s="662" t="s">
        <v>1728</v>
      </c>
      <c r="J335" s="662" t="s">
        <v>1729</v>
      </c>
      <c r="K335" s="662" t="s">
        <v>1730</v>
      </c>
      <c r="L335" s="664">
        <v>142.33000000000001</v>
      </c>
      <c r="M335" s="664">
        <v>20</v>
      </c>
      <c r="N335" s="665">
        <v>2846.6000000000004</v>
      </c>
    </row>
    <row r="336" spans="1:14" ht="14.4" customHeight="1" x14ac:dyDescent="0.3">
      <c r="A336" s="660" t="s">
        <v>563</v>
      </c>
      <c r="B336" s="661" t="s">
        <v>564</v>
      </c>
      <c r="C336" s="662" t="s">
        <v>569</v>
      </c>
      <c r="D336" s="663" t="s">
        <v>3248</v>
      </c>
      <c r="E336" s="662" t="s">
        <v>1617</v>
      </c>
      <c r="F336" s="663" t="s">
        <v>3272</v>
      </c>
      <c r="G336" s="662" t="s">
        <v>1311</v>
      </c>
      <c r="H336" s="662" t="s">
        <v>1731</v>
      </c>
      <c r="I336" s="662" t="s">
        <v>1731</v>
      </c>
      <c r="J336" s="662" t="s">
        <v>1732</v>
      </c>
      <c r="K336" s="662" t="s">
        <v>1733</v>
      </c>
      <c r="L336" s="664">
        <v>217.8</v>
      </c>
      <c r="M336" s="664">
        <v>1.6</v>
      </c>
      <c r="N336" s="665">
        <v>348.48</v>
      </c>
    </row>
    <row r="337" spans="1:14" ht="14.4" customHeight="1" x14ac:dyDescent="0.3">
      <c r="A337" s="660" t="s">
        <v>563</v>
      </c>
      <c r="B337" s="661" t="s">
        <v>564</v>
      </c>
      <c r="C337" s="662" t="s">
        <v>569</v>
      </c>
      <c r="D337" s="663" t="s">
        <v>3248</v>
      </c>
      <c r="E337" s="662" t="s">
        <v>1617</v>
      </c>
      <c r="F337" s="663" t="s">
        <v>3272</v>
      </c>
      <c r="G337" s="662" t="s">
        <v>1311</v>
      </c>
      <c r="H337" s="662" t="s">
        <v>1734</v>
      </c>
      <c r="I337" s="662" t="s">
        <v>1734</v>
      </c>
      <c r="J337" s="662" t="s">
        <v>1735</v>
      </c>
      <c r="K337" s="662" t="s">
        <v>1736</v>
      </c>
      <c r="L337" s="664">
        <v>201.13796610169487</v>
      </c>
      <c r="M337" s="664">
        <v>5.8999999999999995</v>
      </c>
      <c r="N337" s="665">
        <v>1186.7139999999997</v>
      </c>
    </row>
    <row r="338" spans="1:14" ht="14.4" customHeight="1" x14ac:dyDescent="0.3">
      <c r="A338" s="660" t="s">
        <v>563</v>
      </c>
      <c r="B338" s="661" t="s">
        <v>564</v>
      </c>
      <c r="C338" s="662" t="s">
        <v>569</v>
      </c>
      <c r="D338" s="663" t="s">
        <v>3248</v>
      </c>
      <c r="E338" s="662" t="s">
        <v>1617</v>
      </c>
      <c r="F338" s="663" t="s">
        <v>3272</v>
      </c>
      <c r="G338" s="662" t="s">
        <v>1311</v>
      </c>
      <c r="H338" s="662" t="s">
        <v>1737</v>
      </c>
      <c r="I338" s="662" t="s">
        <v>1737</v>
      </c>
      <c r="J338" s="662" t="s">
        <v>1738</v>
      </c>
      <c r="K338" s="662" t="s">
        <v>1730</v>
      </c>
      <c r="L338" s="664">
        <v>34.659999999999997</v>
      </c>
      <c r="M338" s="664">
        <v>40</v>
      </c>
      <c r="N338" s="665">
        <v>1386.3999999999999</v>
      </c>
    </row>
    <row r="339" spans="1:14" ht="14.4" customHeight="1" x14ac:dyDescent="0.3">
      <c r="A339" s="660" t="s">
        <v>563</v>
      </c>
      <c r="B339" s="661" t="s">
        <v>564</v>
      </c>
      <c r="C339" s="662" t="s">
        <v>569</v>
      </c>
      <c r="D339" s="663" t="s">
        <v>3248</v>
      </c>
      <c r="E339" s="662" t="s">
        <v>1617</v>
      </c>
      <c r="F339" s="663" t="s">
        <v>3272</v>
      </c>
      <c r="G339" s="662" t="s">
        <v>1311</v>
      </c>
      <c r="H339" s="662" t="s">
        <v>1739</v>
      </c>
      <c r="I339" s="662" t="s">
        <v>1739</v>
      </c>
      <c r="J339" s="662" t="s">
        <v>1740</v>
      </c>
      <c r="K339" s="662" t="s">
        <v>1741</v>
      </c>
      <c r="L339" s="664">
        <v>55.188799999999993</v>
      </c>
      <c r="M339" s="664">
        <v>25</v>
      </c>
      <c r="N339" s="665">
        <v>1379.7199999999998</v>
      </c>
    </row>
    <row r="340" spans="1:14" ht="14.4" customHeight="1" x14ac:dyDescent="0.3">
      <c r="A340" s="660" t="s">
        <v>563</v>
      </c>
      <c r="B340" s="661" t="s">
        <v>564</v>
      </c>
      <c r="C340" s="662" t="s">
        <v>569</v>
      </c>
      <c r="D340" s="663" t="s">
        <v>3248</v>
      </c>
      <c r="E340" s="662" t="s">
        <v>1617</v>
      </c>
      <c r="F340" s="663" t="s">
        <v>3272</v>
      </c>
      <c r="G340" s="662" t="s">
        <v>1311</v>
      </c>
      <c r="H340" s="662" t="s">
        <v>1742</v>
      </c>
      <c r="I340" s="662" t="s">
        <v>1743</v>
      </c>
      <c r="J340" s="662" t="s">
        <v>1744</v>
      </c>
      <c r="K340" s="662" t="s">
        <v>1745</v>
      </c>
      <c r="L340" s="664">
        <v>264</v>
      </c>
      <c r="M340" s="664">
        <v>6</v>
      </c>
      <c r="N340" s="665">
        <v>1584</v>
      </c>
    </row>
    <row r="341" spans="1:14" ht="14.4" customHeight="1" x14ac:dyDescent="0.3">
      <c r="A341" s="660" t="s">
        <v>563</v>
      </c>
      <c r="B341" s="661" t="s">
        <v>564</v>
      </c>
      <c r="C341" s="662" t="s">
        <v>569</v>
      </c>
      <c r="D341" s="663" t="s">
        <v>3248</v>
      </c>
      <c r="E341" s="662" t="s">
        <v>1617</v>
      </c>
      <c r="F341" s="663" t="s">
        <v>3272</v>
      </c>
      <c r="G341" s="662" t="s">
        <v>1311</v>
      </c>
      <c r="H341" s="662" t="s">
        <v>1746</v>
      </c>
      <c r="I341" s="662" t="s">
        <v>1747</v>
      </c>
      <c r="J341" s="662" t="s">
        <v>1748</v>
      </c>
      <c r="K341" s="662"/>
      <c r="L341" s="664">
        <v>155.1</v>
      </c>
      <c r="M341" s="664">
        <v>2</v>
      </c>
      <c r="N341" s="665">
        <v>310.2</v>
      </c>
    </row>
    <row r="342" spans="1:14" ht="14.4" customHeight="1" x14ac:dyDescent="0.3">
      <c r="A342" s="660" t="s">
        <v>563</v>
      </c>
      <c r="B342" s="661" t="s">
        <v>564</v>
      </c>
      <c r="C342" s="662" t="s">
        <v>569</v>
      </c>
      <c r="D342" s="663" t="s">
        <v>3248</v>
      </c>
      <c r="E342" s="662" t="s">
        <v>1749</v>
      </c>
      <c r="F342" s="663" t="s">
        <v>3273</v>
      </c>
      <c r="G342" s="662" t="s">
        <v>608</v>
      </c>
      <c r="H342" s="662" t="s">
        <v>1750</v>
      </c>
      <c r="I342" s="662" t="s">
        <v>1751</v>
      </c>
      <c r="J342" s="662" t="s">
        <v>1752</v>
      </c>
      <c r="K342" s="662" t="s">
        <v>1753</v>
      </c>
      <c r="L342" s="664">
        <v>96.889214672337644</v>
      </c>
      <c r="M342" s="664">
        <v>4</v>
      </c>
      <c r="N342" s="665">
        <v>387.55685868935058</v>
      </c>
    </row>
    <row r="343" spans="1:14" ht="14.4" customHeight="1" x14ac:dyDescent="0.3">
      <c r="A343" s="660" t="s">
        <v>563</v>
      </c>
      <c r="B343" s="661" t="s">
        <v>564</v>
      </c>
      <c r="C343" s="662" t="s">
        <v>574</v>
      </c>
      <c r="D343" s="663" t="s">
        <v>3249</v>
      </c>
      <c r="E343" s="662" t="s">
        <v>586</v>
      </c>
      <c r="F343" s="663" t="s">
        <v>3269</v>
      </c>
      <c r="G343" s="662" t="s">
        <v>608</v>
      </c>
      <c r="H343" s="662" t="s">
        <v>609</v>
      </c>
      <c r="I343" s="662" t="s">
        <v>609</v>
      </c>
      <c r="J343" s="662" t="s">
        <v>610</v>
      </c>
      <c r="K343" s="662" t="s">
        <v>611</v>
      </c>
      <c r="L343" s="664">
        <v>171.6</v>
      </c>
      <c r="M343" s="664">
        <v>1</v>
      </c>
      <c r="N343" s="665">
        <v>171.6</v>
      </c>
    </row>
    <row r="344" spans="1:14" ht="14.4" customHeight="1" x14ac:dyDescent="0.3">
      <c r="A344" s="660" t="s">
        <v>563</v>
      </c>
      <c r="B344" s="661" t="s">
        <v>564</v>
      </c>
      <c r="C344" s="662" t="s">
        <v>574</v>
      </c>
      <c r="D344" s="663" t="s">
        <v>3249</v>
      </c>
      <c r="E344" s="662" t="s">
        <v>586</v>
      </c>
      <c r="F344" s="663" t="s">
        <v>3269</v>
      </c>
      <c r="G344" s="662" t="s">
        <v>608</v>
      </c>
      <c r="H344" s="662" t="s">
        <v>642</v>
      </c>
      <c r="I344" s="662" t="s">
        <v>643</v>
      </c>
      <c r="J344" s="662" t="s">
        <v>644</v>
      </c>
      <c r="K344" s="662" t="s">
        <v>645</v>
      </c>
      <c r="L344" s="664">
        <v>167.60862707915012</v>
      </c>
      <c r="M344" s="664">
        <v>1</v>
      </c>
      <c r="N344" s="665">
        <v>167.60862707915012</v>
      </c>
    </row>
    <row r="345" spans="1:14" ht="14.4" customHeight="1" x14ac:dyDescent="0.3">
      <c r="A345" s="660" t="s">
        <v>563</v>
      </c>
      <c r="B345" s="661" t="s">
        <v>564</v>
      </c>
      <c r="C345" s="662" t="s">
        <v>574</v>
      </c>
      <c r="D345" s="663" t="s">
        <v>3249</v>
      </c>
      <c r="E345" s="662" t="s">
        <v>586</v>
      </c>
      <c r="F345" s="663" t="s">
        <v>3269</v>
      </c>
      <c r="G345" s="662" t="s">
        <v>608</v>
      </c>
      <c r="H345" s="662" t="s">
        <v>906</v>
      </c>
      <c r="I345" s="662" t="s">
        <v>215</v>
      </c>
      <c r="J345" s="662" t="s">
        <v>907</v>
      </c>
      <c r="K345" s="662"/>
      <c r="L345" s="664">
        <v>97.320102933460191</v>
      </c>
      <c r="M345" s="664">
        <v>3</v>
      </c>
      <c r="N345" s="665">
        <v>291.96030880038057</v>
      </c>
    </row>
    <row r="346" spans="1:14" ht="14.4" customHeight="1" x14ac:dyDescent="0.3">
      <c r="A346" s="660" t="s">
        <v>563</v>
      </c>
      <c r="B346" s="661" t="s">
        <v>564</v>
      </c>
      <c r="C346" s="662" t="s">
        <v>574</v>
      </c>
      <c r="D346" s="663" t="s">
        <v>3249</v>
      </c>
      <c r="E346" s="662" t="s">
        <v>586</v>
      </c>
      <c r="F346" s="663" t="s">
        <v>3269</v>
      </c>
      <c r="G346" s="662" t="s">
        <v>608</v>
      </c>
      <c r="H346" s="662" t="s">
        <v>995</v>
      </c>
      <c r="I346" s="662" t="s">
        <v>215</v>
      </c>
      <c r="J346" s="662" t="s">
        <v>996</v>
      </c>
      <c r="K346" s="662"/>
      <c r="L346" s="664">
        <v>191.13067361241207</v>
      </c>
      <c r="M346" s="664">
        <v>4</v>
      </c>
      <c r="N346" s="665">
        <v>764.52269444964827</v>
      </c>
    </row>
    <row r="347" spans="1:14" ht="14.4" customHeight="1" x14ac:dyDescent="0.3">
      <c r="A347" s="660" t="s">
        <v>563</v>
      </c>
      <c r="B347" s="661" t="s">
        <v>564</v>
      </c>
      <c r="C347" s="662" t="s">
        <v>574</v>
      </c>
      <c r="D347" s="663" t="s">
        <v>3249</v>
      </c>
      <c r="E347" s="662" t="s">
        <v>586</v>
      </c>
      <c r="F347" s="663" t="s">
        <v>3269</v>
      </c>
      <c r="G347" s="662" t="s">
        <v>608</v>
      </c>
      <c r="H347" s="662" t="s">
        <v>997</v>
      </c>
      <c r="I347" s="662" t="s">
        <v>215</v>
      </c>
      <c r="J347" s="662" t="s">
        <v>998</v>
      </c>
      <c r="K347" s="662"/>
      <c r="L347" s="664">
        <v>37.434312068504028</v>
      </c>
      <c r="M347" s="664">
        <v>1</v>
      </c>
      <c r="N347" s="665">
        <v>37.434312068504028</v>
      </c>
    </row>
    <row r="348" spans="1:14" ht="14.4" customHeight="1" x14ac:dyDescent="0.3">
      <c r="A348" s="660" t="s">
        <v>563</v>
      </c>
      <c r="B348" s="661" t="s">
        <v>564</v>
      </c>
      <c r="C348" s="662" t="s">
        <v>574</v>
      </c>
      <c r="D348" s="663" t="s">
        <v>3249</v>
      </c>
      <c r="E348" s="662" t="s">
        <v>586</v>
      </c>
      <c r="F348" s="663" t="s">
        <v>3269</v>
      </c>
      <c r="G348" s="662" t="s">
        <v>608</v>
      </c>
      <c r="H348" s="662" t="s">
        <v>1099</v>
      </c>
      <c r="I348" s="662" t="s">
        <v>1100</v>
      </c>
      <c r="J348" s="662" t="s">
        <v>644</v>
      </c>
      <c r="K348" s="662" t="s">
        <v>1101</v>
      </c>
      <c r="L348" s="664">
        <v>49.390000000000008</v>
      </c>
      <c r="M348" s="664">
        <v>6</v>
      </c>
      <c r="N348" s="665">
        <v>296.34000000000003</v>
      </c>
    </row>
    <row r="349" spans="1:14" ht="14.4" customHeight="1" x14ac:dyDescent="0.3">
      <c r="A349" s="660" t="s">
        <v>563</v>
      </c>
      <c r="B349" s="661" t="s">
        <v>564</v>
      </c>
      <c r="C349" s="662" t="s">
        <v>574</v>
      </c>
      <c r="D349" s="663" t="s">
        <v>3249</v>
      </c>
      <c r="E349" s="662" t="s">
        <v>586</v>
      </c>
      <c r="F349" s="663" t="s">
        <v>3269</v>
      </c>
      <c r="G349" s="662" t="s">
        <v>608</v>
      </c>
      <c r="H349" s="662" t="s">
        <v>1235</v>
      </c>
      <c r="I349" s="662" t="s">
        <v>215</v>
      </c>
      <c r="J349" s="662" t="s">
        <v>1236</v>
      </c>
      <c r="K349" s="662"/>
      <c r="L349" s="664">
        <v>58.95000000000001</v>
      </c>
      <c r="M349" s="664">
        <v>3</v>
      </c>
      <c r="N349" s="665">
        <v>176.85000000000002</v>
      </c>
    </row>
    <row r="350" spans="1:14" ht="14.4" customHeight="1" x14ac:dyDescent="0.3">
      <c r="A350" s="660" t="s">
        <v>563</v>
      </c>
      <c r="B350" s="661" t="s">
        <v>564</v>
      </c>
      <c r="C350" s="662" t="s">
        <v>574</v>
      </c>
      <c r="D350" s="663" t="s">
        <v>3249</v>
      </c>
      <c r="E350" s="662" t="s">
        <v>586</v>
      </c>
      <c r="F350" s="663" t="s">
        <v>3269</v>
      </c>
      <c r="G350" s="662" t="s">
        <v>608</v>
      </c>
      <c r="H350" s="662" t="s">
        <v>1754</v>
      </c>
      <c r="I350" s="662" t="s">
        <v>1755</v>
      </c>
      <c r="J350" s="662" t="s">
        <v>1756</v>
      </c>
      <c r="K350" s="662"/>
      <c r="L350" s="664">
        <v>97.052997770856706</v>
      </c>
      <c r="M350" s="664">
        <v>1</v>
      </c>
      <c r="N350" s="665">
        <v>97.052997770856706</v>
      </c>
    </row>
    <row r="351" spans="1:14" ht="14.4" customHeight="1" x14ac:dyDescent="0.3">
      <c r="A351" s="660" t="s">
        <v>563</v>
      </c>
      <c r="B351" s="661" t="s">
        <v>564</v>
      </c>
      <c r="C351" s="662" t="s">
        <v>574</v>
      </c>
      <c r="D351" s="663" t="s">
        <v>3249</v>
      </c>
      <c r="E351" s="662" t="s">
        <v>586</v>
      </c>
      <c r="F351" s="663" t="s">
        <v>3269</v>
      </c>
      <c r="G351" s="662" t="s">
        <v>608</v>
      </c>
      <c r="H351" s="662" t="s">
        <v>1278</v>
      </c>
      <c r="I351" s="662" t="s">
        <v>1278</v>
      </c>
      <c r="J351" s="662" t="s">
        <v>1279</v>
      </c>
      <c r="K351" s="662" t="s">
        <v>1280</v>
      </c>
      <c r="L351" s="664">
        <v>58.510000000000012</v>
      </c>
      <c r="M351" s="664">
        <v>1</v>
      </c>
      <c r="N351" s="665">
        <v>58.510000000000012</v>
      </c>
    </row>
    <row r="352" spans="1:14" ht="14.4" customHeight="1" x14ac:dyDescent="0.3">
      <c r="A352" s="660" t="s">
        <v>563</v>
      </c>
      <c r="B352" s="661" t="s">
        <v>564</v>
      </c>
      <c r="C352" s="662" t="s">
        <v>574</v>
      </c>
      <c r="D352" s="663" t="s">
        <v>3249</v>
      </c>
      <c r="E352" s="662" t="s">
        <v>586</v>
      </c>
      <c r="F352" s="663" t="s">
        <v>3269</v>
      </c>
      <c r="G352" s="662" t="s">
        <v>608</v>
      </c>
      <c r="H352" s="662" t="s">
        <v>1757</v>
      </c>
      <c r="I352" s="662" t="s">
        <v>1758</v>
      </c>
      <c r="J352" s="662" t="s">
        <v>1759</v>
      </c>
      <c r="K352" s="662"/>
      <c r="L352" s="664">
        <v>163.56507527951078</v>
      </c>
      <c r="M352" s="664">
        <v>1</v>
      </c>
      <c r="N352" s="665">
        <v>163.56507527951078</v>
      </c>
    </row>
    <row r="353" spans="1:14" ht="14.4" customHeight="1" x14ac:dyDescent="0.3">
      <c r="A353" s="660" t="s">
        <v>563</v>
      </c>
      <c r="B353" s="661" t="s">
        <v>564</v>
      </c>
      <c r="C353" s="662" t="s">
        <v>574</v>
      </c>
      <c r="D353" s="663" t="s">
        <v>3249</v>
      </c>
      <c r="E353" s="662" t="s">
        <v>586</v>
      </c>
      <c r="F353" s="663" t="s">
        <v>3269</v>
      </c>
      <c r="G353" s="662" t="s">
        <v>1311</v>
      </c>
      <c r="H353" s="662" t="s">
        <v>1351</v>
      </c>
      <c r="I353" s="662" t="s">
        <v>1352</v>
      </c>
      <c r="J353" s="662" t="s">
        <v>1353</v>
      </c>
      <c r="K353" s="662" t="s">
        <v>1354</v>
      </c>
      <c r="L353" s="664">
        <v>138.18237559511192</v>
      </c>
      <c r="M353" s="664">
        <v>4</v>
      </c>
      <c r="N353" s="665">
        <v>552.72950238044768</v>
      </c>
    </row>
    <row r="354" spans="1:14" ht="14.4" customHeight="1" x14ac:dyDescent="0.3">
      <c r="A354" s="660" t="s">
        <v>563</v>
      </c>
      <c r="B354" s="661" t="s">
        <v>564</v>
      </c>
      <c r="C354" s="662" t="s">
        <v>574</v>
      </c>
      <c r="D354" s="663" t="s">
        <v>3249</v>
      </c>
      <c r="E354" s="662" t="s">
        <v>586</v>
      </c>
      <c r="F354" s="663" t="s">
        <v>3269</v>
      </c>
      <c r="G354" s="662" t="s">
        <v>1311</v>
      </c>
      <c r="H354" s="662" t="s">
        <v>1760</v>
      </c>
      <c r="I354" s="662" t="s">
        <v>1761</v>
      </c>
      <c r="J354" s="662" t="s">
        <v>1323</v>
      </c>
      <c r="K354" s="662" t="s">
        <v>1762</v>
      </c>
      <c r="L354" s="664">
        <v>57.81</v>
      </c>
      <c r="M354" s="664">
        <v>1</v>
      </c>
      <c r="N354" s="665">
        <v>57.81</v>
      </c>
    </row>
    <row r="355" spans="1:14" ht="14.4" customHeight="1" x14ac:dyDescent="0.3">
      <c r="A355" s="660" t="s">
        <v>563</v>
      </c>
      <c r="B355" s="661" t="s">
        <v>564</v>
      </c>
      <c r="C355" s="662" t="s">
        <v>577</v>
      </c>
      <c r="D355" s="663" t="s">
        <v>3250</v>
      </c>
      <c r="E355" s="662" t="s">
        <v>586</v>
      </c>
      <c r="F355" s="663" t="s">
        <v>3269</v>
      </c>
      <c r="G355" s="662"/>
      <c r="H355" s="662" t="s">
        <v>591</v>
      </c>
      <c r="I355" s="662" t="s">
        <v>592</v>
      </c>
      <c r="J355" s="662" t="s">
        <v>593</v>
      </c>
      <c r="K355" s="662" t="s">
        <v>594</v>
      </c>
      <c r="L355" s="664">
        <v>108.27</v>
      </c>
      <c r="M355" s="664">
        <v>2</v>
      </c>
      <c r="N355" s="665">
        <v>216.54</v>
      </c>
    </row>
    <row r="356" spans="1:14" ht="14.4" customHeight="1" x14ac:dyDescent="0.3">
      <c r="A356" s="660" t="s">
        <v>563</v>
      </c>
      <c r="B356" s="661" t="s">
        <v>564</v>
      </c>
      <c r="C356" s="662" t="s">
        <v>577</v>
      </c>
      <c r="D356" s="663" t="s">
        <v>3250</v>
      </c>
      <c r="E356" s="662" t="s">
        <v>586</v>
      </c>
      <c r="F356" s="663" t="s">
        <v>3269</v>
      </c>
      <c r="G356" s="662"/>
      <c r="H356" s="662" t="s">
        <v>1763</v>
      </c>
      <c r="I356" s="662" t="s">
        <v>1764</v>
      </c>
      <c r="J356" s="662" t="s">
        <v>1765</v>
      </c>
      <c r="K356" s="662" t="s">
        <v>1766</v>
      </c>
      <c r="L356" s="664">
        <v>249.39072110806711</v>
      </c>
      <c r="M356" s="664">
        <v>80</v>
      </c>
      <c r="N356" s="665">
        <v>19951.257688645368</v>
      </c>
    </row>
    <row r="357" spans="1:14" ht="14.4" customHeight="1" x14ac:dyDescent="0.3">
      <c r="A357" s="660" t="s">
        <v>563</v>
      </c>
      <c r="B357" s="661" t="s">
        <v>564</v>
      </c>
      <c r="C357" s="662" t="s">
        <v>577</v>
      </c>
      <c r="D357" s="663" t="s">
        <v>3250</v>
      </c>
      <c r="E357" s="662" t="s">
        <v>586</v>
      </c>
      <c r="F357" s="663" t="s">
        <v>3269</v>
      </c>
      <c r="G357" s="662"/>
      <c r="H357" s="662" t="s">
        <v>595</v>
      </c>
      <c r="I357" s="662" t="s">
        <v>595</v>
      </c>
      <c r="J357" s="662" t="s">
        <v>596</v>
      </c>
      <c r="K357" s="662" t="s">
        <v>597</v>
      </c>
      <c r="L357" s="664">
        <v>553.99000000000012</v>
      </c>
      <c r="M357" s="664">
        <v>1.6</v>
      </c>
      <c r="N357" s="665">
        <v>886.38400000000024</v>
      </c>
    </row>
    <row r="358" spans="1:14" ht="14.4" customHeight="1" x14ac:dyDescent="0.3">
      <c r="A358" s="660" t="s">
        <v>563</v>
      </c>
      <c r="B358" s="661" t="s">
        <v>564</v>
      </c>
      <c r="C358" s="662" t="s">
        <v>577</v>
      </c>
      <c r="D358" s="663" t="s">
        <v>3250</v>
      </c>
      <c r="E358" s="662" t="s">
        <v>586</v>
      </c>
      <c r="F358" s="663" t="s">
        <v>3269</v>
      </c>
      <c r="G358" s="662"/>
      <c r="H358" s="662" t="s">
        <v>1767</v>
      </c>
      <c r="I358" s="662" t="s">
        <v>1767</v>
      </c>
      <c r="J358" s="662" t="s">
        <v>1768</v>
      </c>
      <c r="K358" s="662" t="s">
        <v>1769</v>
      </c>
      <c r="L358" s="664">
        <v>387.5790433252576</v>
      </c>
      <c r="M358" s="664">
        <v>2</v>
      </c>
      <c r="N358" s="665">
        <v>775.1580866505152</v>
      </c>
    </row>
    <row r="359" spans="1:14" ht="14.4" customHeight="1" x14ac:dyDescent="0.3">
      <c r="A359" s="660" t="s">
        <v>563</v>
      </c>
      <c r="B359" s="661" t="s">
        <v>564</v>
      </c>
      <c r="C359" s="662" t="s">
        <v>577</v>
      </c>
      <c r="D359" s="663" t="s">
        <v>3250</v>
      </c>
      <c r="E359" s="662" t="s">
        <v>586</v>
      </c>
      <c r="F359" s="663" t="s">
        <v>3269</v>
      </c>
      <c r="G359" s="662" t="s">
        <v>608</v>
      </c>
      <c r="H359" s="662" t="s">
        <v>609</v>
      </c>
      <c r="I359" s="662" t="s">
        <v>609</v>
      </c>
      <c r="J359" s="662" t="s">
        <v>610</v>
      </c>
      <c r="K359" s="662" t="s">
        <v>611</v>
      </c>
      <c r="L359" s="664">
        <v>171.60000000000005</v>
      </c>
      <c r="M359" s="664">
        <v>39</v>
      </c>
      <c r="N359" s="665">
        <v>6692.4000000000015</v>
      </c>
    </row>
    <row r="360" spans="1:14" ht="14.4" customHeight="1" x14ac:dyDescent="0.3">
      <c r="A360" s="660" t="s">
        <v>563</v>
      </c>
      <c r="B360" s="661" t="s">
        <v>564</v>
      </c>
      <c r="C360" s="662" t="s">
        <v>577</v>
      </c>
      <c r="D360" s="663" t="s">
        <v>3250</v>
      </c>
      <c r="E360" s="662" t="s">
        <v>586</v>
      </c>
      <c r="F360" s="663" t="s">
        <v>3269</v>
      </c>
      <c r="G360" s="662" t="s">
        <v>608</v>
      </c>
      <c r="H360" s="662" t="s">
        <v>612</v>
      </c>
      <c r="I360" s="662" t="s">
        <v>612</v>
      </c>
      <c r="J360" s="662" t="s">
        <v>613</v>
      </c>
      <c r="K360" s="662" t="s">
        <v>614</v>
      </c>
      <c r="L360" s="664">
        <v>173.94483870967741</v>
      </c>
      <c r="M360" s="664">
        <v>31</v>
      </c>
      <c r="N360" s="665">
        <v>5392.29</v>
      </c>
    </row>
    <row r="361" spans="1:14" ht="14.4" customHeight="1" x14ac:dyDescent="0.3">
      <c r="A361" s="660" t="s">
        <v>563</v>
      </c>
      <c r="B361" s="661" t="s">
        <v>564</v>
      </c>
      <c r="C361" s="662" t="s">
        <v>577</v>
      </c>
      <c r="D361" s="663" t="s">
        <v>3250</v>
      </c>
      <c r="E361" s="662" t="s">
        <v>586</v>
      </c>
      <c r="F361" s="663" t="s">
        <v>3269</v>
      </c>
      <c r="G361" s="662" t="s">
        <v>608</v>
      </c>
      <c r="H361" s="662" t="s">
        <v>615</v>
      </c>
      <c r="I361" s="662" t="s">
        <v>615</v>
      </c>
      <c r="J361" s="662" t="s">
        <v>616</v>
      </c>
      <c r="K361" s="662" t="s">
        <v>614</v>
      </c>
      <c r="L361" s="664">
        <v>143.78787878787878</v>
      </c>
      <c r="M361" s="664">
        <v>33</v>
      </c>
      <c r="N361" s="665">
        <v>4745</v>
      </c>
    </row>
    <row r="362" spans="1:14" ht="14.4" customHeight="1" x14ac:dyDescent="0.3">
      <c r="A362" s="660" t="s">
        <v>563</v>
      </c>
      <c r="B362" s="661" t="s">
        <v>564</v>
      </c>
      <c r="C362" s="662" t="s">
        <v>577</v>
      </c>
      <c r="D362" s="663" t="s">
        <v>3250</v>
      </c>
      <c r="E362" s="662" t="s">
        <v>586</v>
      </c>
      <c r="F362" s="663" t="s">
        <v>3269</v>
      </c>
      <c r="G362" s="662" t="s">
        <v>608</v>
      </c>
      <c r="H362" s="662" t="s">
        <v>1770</v>
      </c>
      <c r="I362" s="662" t="s">
        <v>1770</v>
      </c>
      <c r="J362" s="662" t="s">
        <v>616</v>
      </c>
      <c r="K362" s="662" t="s">
        <v>1771</v>
      </c>
      <c r="L362" s="664">
        <v>126.5003035308232</v>
      </c>
      <c r="M362" s="664">
        <v>10</v>
      </c>
      <c r="N362" s="665">
        <v>1265.003035308232</v>
      </c>
    </row>
    <row r="363" spans="1:14" ht="14.4" customHeight="1" x14ac:dyDescent="0.3">
      <c r="A363" s="660" t="s">
        <v>563</v>
      </c>
      <c r="B363" s="661" t="s">
        <v>564</v>
      </c>
      <c r="C363" s="662" t="s">
        <v>577</v>
      </c>
      <c r="D363" s="663" t="s">
        <v>3250</v>
      </c>
      <c r="E363" s="662" t="s">
        <v>586</v>
      </c>
      <c r="F363" s="663" t="s">
        <v>3269</v>
      </c>
      <c r="G363" s="662" t="s">
        <v>608</v>
      </c>
      <c r="H363" s="662" t="s">
        <v>617</v>
      </c>
      <c r="I363" s="662" t="s">
        <v>617</v>
      </c>
      <c r="J363" s="662" t="s">
        <v>616</v>
      </c>
      <c r="K363" s="662" t="s">
        <v>618</v>
      </c>
      <c r="L363" s="664">
        <v>226.71388888888885</v>
      </c>
      <c r="M363" s="664">
        <v>18</v>
      </c>
      <c r="N363" s="665">
        <v>4080.849999999999</v>
      </c>
    </row>
    <row r="364" spans="1:14" ht="14.4" customHeight="1" x14ac:dyDescent="0.3">
      <c r="A364" s="660" t="s">
        <v>563</v>
      </c>
      <c r="B364" s="661" t="s">
        <v>564</v>
      </c>
      <c r="C364" s="662" t="s">
        <v>577</v>
      </c>
      <c r="D364" s="663" t="s">
        <v>3250</v>
      </c>
      <c r="E364" s="662" t="s">
        <v>586</v>
      </c>
      <c r="F364" s="663" t="s">
        <v>3269</v>
      </c>
      <c r="G364" s="662" t="s">
        <v>608</v>
      </c>
      <c r="H364" s="662" t="s">
        <v>619</v>
      </c>
      <c r="I364" s="662" t="s">
        <v>619</v>
      </c>
      <c r="J364" s="662" t="s">
        <v>610</v>
      </c>
      <c r="K364" s="662" t="s">
        <v>620</v>
      </c>
      <c r="L364" s="664">
        <v>93.598119172203099</v>
      </c>
      <c r="M364" s="664">
        <v>124</v>
      </c>
      <c r="N364" s="665">
        <v>11606.166777353184</v>
      </c>
    </row>
    <row r="365" spans="1:14" ht="14.4" customHeight="1" x14ac:dyDescent="0.3">
      <c r="A365" s="660" t="s">
        <v>563</v>
      </c>
      <c r="B365" s="661" t="s">
        <v>564</v>
      </c>
      <c r="C365" s="662" t="s">
        <v>577</v>
      </c>
      <c r="D365" s="663" t="s">
        <v>3250</v>
      </c>
      <c r="E365" s="662" t="s">
        <v>586</v>
      </c>
      <c r="F365" s="663" t="s">
        <v>3269</v>
      </c>
      <c r="G365" s="662" t="s">
        <v>608</v>
      </c>
      <c r="H365" s="662" t="s">
        <v>623</v>
      </c>
      <c r="I365" s="662" t="s">
        <v>624</v>
      </c>
      <c r="J365" s="662" t="s">
        <v>625</v>
      </c>
      <c r="K365" s="662" t="s">
        <v>626</v>
      </c>
      <c r="L365" s="664">
        <v>38.319419689783956</v>
      </c>
      <c r="M365" s="664">
        <v>1</v>
      </c>
      <c r="N365" s="665">
        <v>38.319419689783956</v>
      </c>
    </row>
    <row r="366" spans="1:14" ht="14.4" customHeight="1" x14ac:dyDescent="0.3">
      <c r="A366" s="660" t="s">
        <v>563</v>
      </c>
      <c r="B366" s="661" t="s">
        <v>564</v>
      </c>
      <c r="C366" s="662" t="s">
        <v>577</v>
      </c>
      <c r="D366" s="663" t="s">
        <v>3250</v>
      </c>
      <c r="E366" s="662" t="s">
        <v>586</v>
      </c>
      <c r="F366" s="663" t="s">
        <v>3269</v>
      </c>
      <c r="G366" s="662" t="s">
        <v>608</v>
      </c>
      <c r="H366" s="662" t="s">
        <v>631</v>
      </c>
      <c r="I366" s="662" t="s">
        <v>632</v>
      </c>
      <c r="J366" s="662" t="s">
        <v>633</v>
      </c>
      <c r="K366" s="662" t="s">
        <v>634</v>
      </c>
      <c r="L366" s="664">
        <v>87.030000000000015</v>
      </c>
      <c r="M366" s="664">
        <v>5</v>
      </c>
      <c r="N366" s="665">
        <v>435.15000000000009</v>
      </c>
    </row>
    <row r="367" spans="1:14" ht="14.4" customHeight="1" x14ac:dyDescent="0.3">
      <c r="A367" s="660" t="s">
        <v>563</v>
      </c>
      <c r="B367" s="661" t="s">
        <v>564</v>
      </c>
      <c r="C367" s="662" t="s">
        <v>577</v>
      </c>
      <c r="D367" s="663" t="s">
        <v>3250</v>
      </c>
      <c r="E367" s="662" t="s">
        <v>586</v>
      </c>
      <c r="F367" s="663" t="s">
        <v>3269</v>
      </c>
      <c r="G367" s="662" t="s">
        <v>608</v>
      </c>
      <c r="H367" s="662" t="s">
        <v>639</v>
      </c>
      <c r="I367" s="662" t="s">
        <v>640</v>
      </c>
      <c r="J367" s="662" t="s">
        <v>637</v>
      </c>
      <c r="K367" s="662" t="s">
        <v>641</v>
      </c>
      <c r="L367" s="664">
        <v>101.03387932850086</v>
      </c>
      <c r="M367" s="664">
        <v>171</v>
      </c>
      <c r="N367" s="665">
        <v>17276.793365173646</v>
      </c>
    </row>
    <row r="368" spans="1:14" ht="14.4" customHeight="1" x14ac:dyDescent="0.3">
      <c r="A368" s="660" t="s">
        <v>563</v>
      </c>
      <c r="B368" s="661" t="s">
        <v>564</v>
      </c>
      <c r="C368" s="662" t="s">
        <v>577</v>
      </c>
      <c r="D368" s="663" t="s">
        <v>3250</v>
      </c>
      <c r="E368" s="662" t="s">
        <v>586</v>
      </c>
      <c r="F368" s="663" t="s">
        <v>3269</v>
      </c>
      <c r="G368" s="662" t="s">
        <v>608</v>
      </c>
      <c r="H368" s="662" t="s">
        <v>642</v>
      </c>
      <c r="I368" s="662" t="s">
        <v>643</v>
      </c>
      <c r="J368" s="662" t="s">
        <v>644</v>
      </c>
      <c r="K368" s="662" t="s">
        <v>645</v>
      </c>
      <c r="L368" s="664">
        <v>167.61</v>
      </c>
      <c r="M368" s="664">
        <v>5</v>
      </c>
      <c r="N368" s="665">
        <v>838.05000000000007</v>
      </c>
    </row>
    <row r="369" spans="1:14" ht="14.4" customHeight="1" x14ac:dyDescent="0.3">
      <c r="A369" s="660" t="s">
        <v>563</v>
      </c>
      <c r="B369" s="661" t="s">
        <v>564</v>
      </c>
      <c r="C369" s="662" t="s">
        <v>577</v>
      </c>
      <c r="D369" s="663" t="s">
        <v>3250</v>
      </c>
      <c r="E369" s="662" t="s">
        <v>586</v>
      </c>
      <c r="F369" s="663" t="s">
        <v>3269</v>
      </c>
      <c r="G369" s="662" t="s">
        <v>608</v>
      </c>
      <c r="H369" s="662" t="s">
        <v>646</v>
      </c>
      <c r="I369" s="662" t="s">
        <v>647</v>
      </c>
      <c r="J369" s="662" t="s">
        <v>648</v>
      </c>
      <c r="K369" s="662" t="s">
        <v>649</v>
      </c>
      <c r="L369" s="664">
        <v>64.545886718216821</v>
      </c>
      <c r="M369" s="664">
        <v>75</v>
      </c>
      <c r="N369" s="665">
        <v>4840.9415038662619</v>
      </c>
    </row>
    <row r="370" spans="1:14" ht="14.4" customHeight="1" x14ac:dyDescent="0.3">
      <c r="A370" s="660" t="s">
        <v>563</v>
      </c>
      <c r="B370" s="661" t="s">
        <v>564</v>
      </c>
      <c r="C370" s="662" t="s">
        <v>577</v>
      </c>
      <c r="D370" s="663" t="s">
        <v>3250</v>
      </c>
      <c r="E370" s="662" t="s">
        <v>586</v>
      </c>
      <c r="F370" s="663" t="s">
        <v>3269</v>
      </c>
      <c r="G370" s="662" t="s">
        <v>608</v>
      </c>
      <c r="H370" s="662" t="s">
        <v>662</v>
      </c>
      <c r="I370" s="662" t="s">
        <v>663</v>
      </c>
      <c r="J370" s="662" t="s">
        <v>664</v>
      </c>
      <c r="K370" s="662" t="s">
        <v>665</v>
      </c>
      <c r="L370" s="664">
        <v>27.964335839620315</v>
      </c>
      <c r="M370" s="664">
        <v>494</v>
      </c>
      <c r="N370" s="665">
        <v>13814.381904772436</v>
      </c>
    </row>
    <row r="371" spans="1:14" ht="14.4" customHeight="1" x14ac:dyDescent="0.3">
      <c r="A371" s="660" t="s">
        <v>563</v>
      </c>
      <c r="B371" s="661" t="s">
        <v>564</v>
      </c>
      <c r="C371" s="662" t="s">
        <v>577</v>
      </c>
      <c r="D371" s="663" t="s">
        <v>3250</v>
      </c>
      <c r="E371" s="662" t="s">
        <v>586</v>
      </c>
      <c r="F371" s="663" t="s">
        <v>3269</v>
      </c>
      <c r="G371" s="662" t="s">
        <v>608</v>
      </c>
      <c r="H371" s="662" t="s">
        <v>666</v>
      </c>
      <c r="I371" s="662" t="s">
        <v>667</v>
      </c>
      <c r="J371" s="662" t="s">
        <v>668</v>
      </c>
      <c r="K371" s="662" t="s">
        <v>669</v>
      </c>
      <c r="L371" s="664">
        <v>77.610000000000056</v>
      </c>
      <c r="M371" s="664">
        <v>1</v>
      </c>
      <c r="N371" s="665">
        <v>77.610000000000056</v>
      </c>
    </row>
    <row r="372" spans="1:14" ht="14.4" customHeight="1" x14ac:dyDescent="0.3">
      <c r="A372" s="660" t="s">
        <v>563</v>
      </c>
      <c r="B372" s="661" t="s">
        <v>564</v>
      </c>
      <c r="C372" s="662" t="s">
        <v>577</v>
      </c>
      <c r="D372" s="663" t="s">
        <v>3250</v>
      </c>
      <c r="E372" s="662" t="s">
        <v>586</v>
      </c>
      <c r="F372" s="663" t="s">
        <v>3269</v>
      </c>
      <c r="G372" s="662" t="s">
        <v>608</v>
      </c>
      <c r="H372" s="662" t="s">
        <v>1772</v>
      </c>
      <c r="I372" s="662" t="s">
        <v>1773</v>
      </c>
      <c r="J372" s="662" t="s">
        <v>1018</v>
      </c>
      <c r="K372" s="662" t="s">
        <v>1774</v>
      </c>
      <c r="L372" s="664">
        <v>36.530000000000022</v>
      </c>
      <c r="M372" s="664">
        <v>1</v>
      </c>
      <c r="N372" s="665">
        <v>36.530000000000022</v>
      </c>
    </row>
    <row r="373" spans="1:14" ht="14.4" customHeight="1" x14ac:dyDescent="0.3">
      <c r="A373" s="660" t="s">
        <v>563</v>
      </c>
      <c r="B373" s="661" t="s">
        <v>564</v>
      </c>
      <c r="C373" s="662" t="s">
        <v>577</v>
      </c>
      <c r="D373" s="663" t="s">
        <v>3250</v>
      </c>
      <c r="E373" s="662" t="s">
        <v>586</v>
      </c>
      <c r="F373" s="663" t="s">
        <v>3269</v>
      </c>
      <c r="G373" s="662" t="s">
        <v>608</v>
      </c>
      <c r="H373" s="662" t="s">
        <v>689</v>
      </c>
      <c r="I373" s="662" t="s">
        <v>690</v>
      </c>
      <c r="J373" s="662" t="s">
        <v>691</v>
      </c>
      <c r="K373" s="662" t="s">
        <v>692</v>
      </c>
      <c r="L373" s="664">
        <v>66.20417482284644</v>
      </c>
      <c r="M373" s="664">
        <v>16</v>
      </c>
      <c r="N373" s="665">
        <v>1059.266797165543</v>
      </c>
    </row>
    <row r="374" spans="1:14" ht="14.4" customHeight="1" x14ac:dyDescent="0.3">
      <c r="A374" s="660" t="s">
        <v>563</v>
      </c>
      <c r="B374" s="661" t="s">
        <v>564</v>
      </c>
      <c r="C374" s="662" t="s">
        <v>577</v>
      </c>
      <c r="D374" s="663" t="s">
        <v>3250</v>
      </c>
      <c r="E374" s="662" t="s">
        <v>586</v>
      </c>
      <c r="F374" s="663" t="s">
        <v>3269</v>
      </c>
      <c r="G374" s="662" t="s">
        <v>608</v>
      </c>
      <c r="H374" s="662" t="s">
        <v>697</v>
      </c>
      <c r="I374" s="662" t="s">
        <v>698</v>
      </c>
      <c r="J374" s="662" t="s">
        <v>699</v>
      </c>
      <c r="K374" s="662" t="s">
        <v>700</v>
      </c>
      <c r="L374" s="664">
        <v>353.98770624072102</v>
      </c>
      <c r="M374" s="664">
        <v>214</v>
      </c>
      <c r="N374" s="665">
        <v>75753.369135514295</v>
      </c>
    </row>
    <row r="375" spans="1:14" ht="14.4" customHeight="1" x14ac:dyDescent="0.3">
      <c r="A375" s="660" t="s">
        <v>563</v>
      </c>
      <c r="B375" s="661" t="s">
        <v>564</v>
      </c>
      <c r="C375" s="662" t="s">
        <v>577</v>
      </c>
      <c r="D375" s="663" t="s">
        <v>3250</v>
      </c>
      <c r="E375" s="662" t="s">
        <v>586</v>
      </c>
      <c r="F375" s="663" t="s">
        <v>3269</v>
      </c>
      <c r="G375" s="662" t="s">
        <v>608</v>
      </c>
      <c r="H375" s="662" t="s">
        <v>701</v>
      </c>
      <c r="I375" s="662" t="s">
        <v>702</v>
      </c>
      <c r="J375" s="662" t="s">
        <v>703</v>
      </c>
      <c r="K375" s="662" t="s">
        <v>704</v>
      </c>
      <c r="L375" s="664">
        <v>57.848930810289538</v>
      </c>
      <c r="M375" s="664">
        <v>132</v>
      </c>
      <c r="N375" s="665">
        <v>7636.0588669582194</v>
      </c>
    </row>
    <row r="376" spans="1:14" ht="14.4" customHeight="1" x14ac:dyDescent="0.3">
      <c r="A376" s="660" t="s">
        <v>563</v>
      </c>
      <c r="B376" s="661" t="s">
        <v>564</v>
      </c>
      <c r="C376" s="662" t="s">
        <v>577</v>
      </c>
      <c r="D376" s="663" t="s">
        <v>3250</v>
      </c>
      <c r="E376" s="662" t="s">
        <v>586</v>
      </c>
      <c r="F376" s="663" t="s">
        <v>3269</v>
      </c>
      <c r="G376" s="662" t="s">
        <v>608</v>
      </c>
      <c r="H376" s="662" t="s">
        <v>705</v>
      </c>
      <c r="I376" s="662" t="s">
        <v>706</v>
      </c>
      <c r="J376" s="662" t="s">
        <v>707</v>
      </c>
      <c r="K376" s="662" t="s">
        <v>708</v>
      </c>
      <c r="L376" s="664">
        <v>109.08075151838526</v>
      </c>
      <c r="M376" s="664">
        <v>5</v>
      </c>
      <c r="N376" s="665">
        <v>545.40375759192625</v>
      </c>
    </row>
    <row r="377" spans="1:14" ht="14.4" customHeight="1" x14ac:dyDescent="0.3">
      <c r="A377" s="660" t="s">
        <v>563</v>
      </c>
      <c r="B377" s="661" t="s">
        <v>564</v>
      </c>
      <c r="C377" s="662" t="s">
        <v>577</v>
      </c>
      <c r="D377" s="663" t="s">
        <v>3250</v>
      </c>
      <c r="E377" s="662" t="s">
        <v>586</v>
      </c>
      <c r="F377" s="663" t="s">
        <v>3269</v>
      </c>
      <c r="G377" s="662" t="s">
        <v>608</v>
      </c>
      <c r="H377" s="662" t="s">
        <v>1775</v>
      </c>
      <c r="I377" s="662" t="s">
        <v>1776</v>
      </c>
      <c r="J377" s="662" t="s">
        <v>1777</v>
      </c>
      <c r="K377" s="662" t="s">
        <v>1778</v>
      </c>
      <c r="L377" s="664">
        <v>41.43</v>
      </c>
      <c r="M377" s="664">
        <v>2</v>
      </c>
      <c r="N377" s="665">
        <v>82.86</v>
      </c>
    </row>
    <row r="378" spans="1:14" ht="14.4" customHeight="1" x14ac:dyDescent="0.3">
      <c r="A378" s="660" t="s">
        <v>563</v>
      </c>
      <c r="B378" s="661" t="s">
        <v>564</v>
      </c>
      <c r="C378" s="662" t="s">
        <v>577</v>
      </c>
      <c r="D378" s="663" t="s">
        <v>3250</v>
      </c>
      <c r="E378" s="662" t="s">
        <v>586</v>
      </c>
      <c r="F378" s="663" t="s">
        <v>3269</v>
      </c>
      <c r="G378" s="662" t="s">
        <v>608</v>
      </c>
      <c r="H378" s="662" t="s">
        <v>717</v>
      </c>
      <c r="I378" s="662" t="s">
        <v>718</v>
      </c>
      <c r="J378" s="662" t="s">
        <v>719</v>
      </c>
      <c r="K378" s="662" t="s">
        <v>720</v>
      </c>
      <c r="L378" s="664">
        <v>144.72510204114624</v>
      </c>
      <c r="M378" s="664">
        <v>9</v>
      </c>
      <c r="N378" s="665">
        <v>1302.5259183703163</v>
      </c>
    </row>
    <row r="379" spans="1:14" ht="14.4" customHeight="1" x14ac:dyDescent="0.3">
      <c r="A379" s="660" t="s">
        <v>563</v>
      </c>
      <c r="B379" s="661" t="s">
        <v>564</v>
      </c>
      <c r="C379" s="662" t="s">
        <v>577</v>
      </c>
      <c r="D379" s="663" t="s">
        <v>3250</v>
      </c>
      <c r="E379" s="662" t="s">
        <v>586</v>
      </c>
      <c r="F379" s="663" t="s">
        <v>3269</v>
      </c>
      <c r="G379" s="662" t="s">
        <v>608</v>
      </c>
      <c r="H379" s="662" t="s">
        <v>1779</v>
      </c>
      <c r="I379" s="662" t="s">
        <v>1780</v>
      </c>
      <c r="J379" s="662" t="s">
        <v>1781</v>
      </c>
      <c r="K379" s="662" t="s">
        <v>1782</v>
      </c>
      <c r="L379" s="664">
        <v>446.59849999999994</v>
      </c>
      <c r="M379" s="664">
        <v>1</v>
      </c>
      <c r="N379" s="665">
        <v>446.59849999999994</v>
      </c>
    </row>
    <row r="380" spans="1:14" ht="14.4" customHeight="1" x14ac:dyDescent="0.3">
      <c r="A380" s="660" t="s">
        <v>563</v>
      </c>
      <c r="B380" s="661" t="s">
        <v>564</v>
      </c>
      <c r="C380" s="662" t="s">
        <v>577</v>
      </c>
      <c r="D380" s="663" t="s">
        <v>3250</v>
      </c>
      <c r="E380" s="662" t="s">
        <v>586</v>
      </c>
      <c r="F380" s="663" t="s">
        <v>3269</v>
      </c>
      <c r="G380" s="662" t="s">
        <v>608</v>
      </c>
      <c r="H380" s="662" t="s">
        <v>1783</v>
      </c>
      <c r="I380" s="662" t="s">
        <v>1784</v>
      </c>
      <c r="J380" s="662" t="s">
        <v>1034</v>
      </c>
      <c r="K380" s="662" t="s">
        <v>1785</v>
      </c>
      <c r="L380" s="664">
        <v>185.61</v>
      </c>
      <c r="M380" s="664">
        <v>1</v>
      </c>
      <c r="N380" s="665">
        <v>185.61</v>
      </c>
    </row>
    <row r="381" spans="1:14" ht="14.4" customHeight="1" x14ac:dyDescent="0.3">
      <c r="A381" s="660" t="s">
        <v>563</v>
      </c>
      <c r="B381" s="661" t="s">
        <v>564</v>
      </c>
      <c r="C381" s="662" t="s">
        <v>577</v>
      </c>
      <c r="D381" s="663" t="s">
        <v>3250</v>
      </c>
      <c r="E381" s="662" t="s">
        <v>586</v>
      </c>
      <c r="F381" s="663" t="s">
        <v>3269</v>
      </c>
      <c r="G381" s="662" t="s">
        <v>608</v>
      </c>
      <c r="H381" s="662" t="s">
        <v>729</v>
      </c>
      <c r="I381" s="662" t="s">
        <v>729</v>
      </c>
      <c r="J381" s="662" t="s">
        <v>730</v>
      </c>
      <c r="K381" s="662" t="s">
        <v>731</v>
      </c>
      <c r="L381" s="664">
        <v>36.537157756529169</v>
      </c>
      <c r="M381" s="664">
        <v>231</v>
      </c>
      <c r="N381" s="665">
        <v>8440.0834417582373</v>
      </c>
    </row>
    <row r="382" spans="1:14" ht="14.4" customHeight="1" x14ac:dyDescent="0.3">
      <c r="A382" s="660" t="s">
        <v>563</v>
      </c>
      <c r="B382" s="661" t="s">
        <v>564</v>
      </c>
      <c r="C382" s="662" t="s">
        <v>577</v>
      </c>
      <c r="D382" s="663" t="s">
        <v>3250</v>
      </c>
      <c r="E382" s="662" t="s">
        <v>586</v>
      </c>
      <c r="F382" s="663" t="s">
        <v>3269</v>
      </c>
      <c r="G382" s="662" t="s">
        <v>608</v>
      </c>
      <c r="H382" s="662" t="s">
        <v>732</v>
      </c>
      <c r="I382" s="662" t="s">
        <v>733</v>
      </c>
      <c r="J382" s="662" t="s">
        <v>734</v>
      </c>
      <c r="K382" s="662" t="s">
        <v>735</v>
      </c>
      <c r="L382" s="664">
        <v>182.95259594325955</v>
      </c>
      <c r="M382" s="664">
        <v>4</v>
      </c>
      <c r="N382" s="665">
        <v>731.81038377303821</v>
      </c>
    </row>
    <row r="383" spans="1:14" ht="14.4" customHeight="1" x14ac:dyDescent="0.3">
      <c r="A383" s="660" t="s">
        <v>563</v>
      </c>
      <c r="B383" s="661" t="s">
        <v>564</v>
      </c>
      <c r="C383" s="662" t="s">
        <v>577</v>
      </c>
      <c r="D383" s="663" t="s">
        <v>3250</v>
      </c>
      <c r="E383" s="662" t="s">
        <v>586</v>
      </c>
      <c r="F383" s="663" t="s">
        <v>3269</v>
      </c>
      <c r="G383" s="662" t="s">
        <v>608</v>
      </c>
      <c r="H383" s="662" t="s">
        <v>752</v>
      </c>
      <c r="I383" s="662" t="s">
        <v>753</v>
      </c>
      <c r="J383" s="662" t="s">
        <v>754</v>
      </c>
      <c r="K383" s="662" t="s">
        <v>755</v>
      </c>
      <c r="L383" s="664">
        <v>118.72999999999999</v>
      </c>
      <c r="M383" s="664">
        <v>1</v>
      </c>
      <c r="N383" s="665">
        <v>118.72999999999999</v>
      </c>
    </row>
    <row r="384" spans="1:14" ht="14.4" customHeight="1" x14ac:dyDescent="0.3">
      <c r="A384" s="660" t="s">
        <v>563</v>
      </c>
      <c r="B384" s="661" t="s">
        <v>564</v>
      </c>
      <c r="C384" s="662" t="s">
        <v>577</v>
      </c>
      <c r="D384" s="663" t="s">
        <v>3250</v>
      </c>
      <c r="E384" s="662" t="s">
        <v>586</v>
      </c>
      <c r="F384" s="663" t="s">
        <v>3269</v>
      </c>
      <c r="G384" s="662" t="s">
        <v>608</v>
      </c>
      <c r="H384" s="662" t="s">
        <v>760</v>
      </c>
      <c r="I384" s="662" t="s">
        <v>761</v>
      </c>
      <c r="J384" s="662" t="s">
        <v>762</v>
      </c>
      <c r="K384" s="662" t="s">
        <v>763</v>
      </c>
      <c r="L384" s="664">
        <v>85.849949695834255</v>
      </c>
      <c r="M384" s="664">
        <v>1</v>
      </c>
      <c r="N384" s="665">
        <v>85.849949695834255</v>
      </c>
    </row>
    <row r="385" spans="1:14" ht="14.4" customHeight="1" x14ac:dyDescent="0.3">
      <c r="A385" s="660" t="s">
        <v>563</v>
      </c>
      <c r="B385" s="661" t="s">
        <v>564</v>
      </c>
      <c r="C385" s="662" t="s">
        <v>577</v>
      </c>
      <c r="D385" s="663" t="s">
        <v>3250</v>
      </c>
      <c r="E385" s="662" t="s">
        <v>586</v>
      </c>
      <c r="F385" s="663" t="s">
        <v>3269</v>
      </c>
      <c r="G385" s="662" t="s">
        <v>608</v>
      </c>
      <c r="H385" s="662" t="s">
        <v>771</v>
      </c>
      <c r="I385" s="662" t="s">
        <v>772</v>
      </c>
      <c r="J385" s="662" t="s">
        <v>773</v>
      </c>
      <c r="K385" s="662" t="s">
        <v>774</v>
      </c>
      <c r="L385" s="664">
        <v>326.65929546556288</v>
      </c>
      <c r="M385" s="664">
        <v>67</v>
      </c>
      <c r="N385" s="665">
        <v>21886.172796192714</v>
      </c>
    </row>
    <row r="386" spans="1:14" ht="14.4" customHeight="1" x14ac:dyDescent="0.3">
      <c r="A386" s="660" t="s">
        <v>563</v>
      </c>
      <c r="B386" s="661" t="s">
        <v>564</v>
      </c>
      <c r="C386" s="662" t="s">
        <v>577</v>
      </c>
      <c r="D386" s="663" t="s">
        <v>3250</v>
      </c>
      <c r="E386" s="662" t="s">
        <v>586</v>
      </c>
      <c r="F386" s="663" t="s">
        <v>3269</v>
      </c>
      <c r="G386" s="662" t="s">
        <v>608</v>
      </c>
      <c r="H386" s="662" t="s">
        <v>790</v>
      </c>
      <c r="I386" s="662" t="s">
        <v>791</v>
      </c>
      <c r="J386" s="662" t="s">
        <v>792</v>
      </c>
      <c r="K386" s="662" t="s">
        <v>793</v>
      </c>
      <c r="L386" s="664">
        <v>85.02994417203908</v>
      </c>
      <c r="M386" s="664">
        <v>9</v>
      </c>
      <c r="N386" s="665">
        <v>765.26949754835175</v>
      </c>
    </row>
    <row r="387" spans="1:14" ht="14.4" customHeight="1" x14ac:dyDescent="0.3">
      <c r="A387" s="660" t="s">
        <v>563</v>
      </c>
      <c r="B387" s="661" t="s">
        <v>564</v>
      </c>
      <c r="C387" s="662" t="s">
        <v>577</v>
      </c>
      <c r="D387" s="663" t="s">
        <v>3250</v>
      </c>
      <c r="E387" s="662" t="s">
        <v>586</v>
      </c>
      <c r="F387" s="663" t="s">
        <v>3269</v>
      </c>
      <c r="G387" s="662" t="s">
        <v>608</v>
      </c>
      <c r="H387" s="662" t="s">
        <v>794</v>
      </c>
      <c r="I387" s="662" t="s">
        <v>795</v>
      </c>
      <c r="J387" s="662" t="s">
        <v>703</v>
      </c>
      <c r="K387" s="662" t="s">
        <v>796</v>
      </c>
      <c r="L387" s="664">
        <v>21.64484164412977</v>
      </c>
      <c r="M387" s="664">
        <v>2</v>
      </c>
      <c r="N387" s="665">
        <v>43.289683288259539</v>
      </c>
    </row>
    <row r="388" spans="1:14" ht="14.4" customHeight="1" x14ac:dyDescent="0.3">
      <c r="A388" s="660" t="s">
        <v>563</v>
      </c>
      <c r="B388" s="661" t="s">
        <v>564</v>
      </c>
      <c r="C388" s="662" t="s">
        <v>577</v>
      </c>
      <c r="D388" s="663" t="s">
        <v>3250</v>
      </c>
      <c r="E388" s="662" t="s">
        <v>586</v>
      </c>
      <c r="F388" s="663" t="s">
        <v>3269</v>
      </c>
      <c r="G388" s="662" t="s">
        <v>608</v>
      </c>
      <c r="H388" s="662" t="s">
        <v>801</v>
      </c>
      <c r="I388" s="662" t="s">
        <v>802</v>
      </c>
      <c r="J388" s="662" t="s">
        <v>803</v>
      </c>
      <c r="K388" s="662" t="s">
        <v>804</v>
      </c>
      <c r="L388" s="664">
        <v>74.309632990668206</v>
      </c>
      <c r="M388" s="664">
        <v>6</v>
      </c>
      <c r="N388" s="665">
        <v>445.85779794400923</v>
      </c>
    </row>
    <row r="389" spans="1:14" ht="14.4" customHeight="1" x14ac:dyDescent="0.3">
      <c r="A389" s="660" t="s">
        <v>563</v>
      </c>
      <c r="B389" s="661" t="s">
        <v>564</v>
      </c>
      <c r="C389" s="662" t="s">
        <v>577</v>
      </c>
      <c r="D389" s="663" t="s">
        <v>3250</v>
      </c>
      <c r="E389" s="662" t="s">
        <v>586</v>
      </c>
      <c r="F389" s="663" t="s">
        <v>3269</v>
      </c>
      <c r="G389" s="662" t="s">
        <v>608</v>
      </c>
      <c r="H389" s="662" t="s">
        <v>1786</v>
      </c>
      <c r="I389" s="662" t="s">
        <v>1787</v>
      </c>
      <c r="J389" s="662" t="s">
        <v>1788</v>
      </c>
      <c r="K389" s="662"/>
      <c r="L389" s="664">
        <v>205.6</v>
      </c>
      <c r="M389" s="664">
        <v>1</v>
      </c>
      <c r="N389" s="665">
        <v>205.6</v>
      </c>
    </row>
    <row r="390" spans="1:14" ht="14.4" customHeight="1" x14ac:dyDescent="0.3">
      <c r="A390" s="660" t="s">
        <v>563</v>
      </c>
      <c r="B390" s="661" t="s">
        <v>564</v>
      </c>
      <c r="C390" s="662" t="s">
        <v>577</v>
      </c>
      <c r="D390" s="663" t="s">
        <v>3250</v>
      </c>
      <c r="E390" s="662" t="s">
        <v>586</v>
      </c>
      <c r="F390" s="663" t="s">
        <v>3269</v>
      </c>
      <c r="G390" s="662" t="s">
        <v>608</v>
      </c>
      <c r="H390" s="662" t="s">
        <v>1789</v>
      </c>
      <c r="I390" s="662" t="s">
        <v>1790</v>
      </c>
      <c r="J390" s="662" t="s">
        <v>1791</v>
      </c>
      <c r="K390" s="662" t="s">
        <v>1792</v>
      </c>
      <c r="L390" s="664">
        <v>155.94</v>
      </c>
      <c r="M390" s="664">
        <v>2</v>
      </c>
      <c r="N390" s="665">
        <v>311.88</v>
      </c>
    </row>
    <row r="391" spans="1:14" ht="14.4" customHeight="1" x14ac:dyDescent="0.3">
      <c r="A391" s="660" t="s">
        <v>563</v>
      </c>
      <c r="B391" s="661" t="s">
        <v>564</v>
      </c>
      <c r="C391" s="662" t="s">
        <v>577</v>
      </c>
      <c r="D391" s="663" t="s">
        <v>3250</v>
      </c>
      <c r="E391" s="662" t="s">
        <v>586</v>
      </c>
      <c r="F391" s="663" t="s">
        <v>3269</v>
      </c>
      <c r="G391" s="662" t="s">
        <v>608</v>
      </c>
      <c r="H391" s="662" t="s">
        <v>1793</v>
      </c>
      <c r="I391" s="662" t="s">
        <v>1794</v>
      </c>
      <c r="J391" s="662" t="s">
        <v>1795</v>
      </c>
      <c r="K391" s="662" t="s">
        <v>1796</v>
      </c>
      <c r="L391" s="664">
        <v>207.89749999999998</v>
      </c>
      <c r="M391" s="664">
        <v>4</v>
      </c>
      <c r="N391" s="665">
        <v>831.58999999999992</v>
      </c>
    </row>
    <row r="392" spans="1:14" ht="14.4" customHeight="1" x14ac:dyDescent="0.3">
      <c r="A392" s="660" t="s">
        <v>563</v>
      </c>
      <c r="B392" s="661" t="s">
        <v>564</v>
      </c>
      <c r="C392" s="662" t="s">
        <v>577</v>
      </c>
      <c r="D392" s="663" t="s">
        <v>3250</v>
      </c>
      <c r="E392" s="662" t="s">
        <v>586</v>
      </c>
      <c r="F392" s="663" t="s">
        <v>3269</v>
      </c>
      <c r="G392" s="662" t="s">
        <v>608</v>
      </c>
      <c r="H392" s="662" t="s">
        <v>820</v>
      </c>
      <c r="I392" s="662" t="s">
        <v>821</v>
      </c>
      <c r="J392" s="662" t="s">
        <v>822</v>
      </c>
      <c r="K392" s="662" t="s">
        <v>823</v>
      </c>
      <c r="L392" s="664">
        <v>116.11633304508052</v>
      </c>
      <c r="M392" s="664">
        <v>3</v>
      </c>
      <c r="N392" s="665">
        <v>348.34899913524157</v>
      </c>
    </row>
    <row r="393" spans="1:14" ht="14.4" customHeight="1" x14ac:dyDescent="0.3">
      <c r="A393" s="660" t="s">
        <v>563</v>
      </c>
      <c r="B393" s="661" t="s">
        <v>564</v>
      </c>
      <c r="C393" s="662" t="s">
        <v>577</v>
      </c>
      <c r="D393" s="663" t="s">
        <v>3250</v>
      </c>
      <c r="E393" s="662" t="s">
        <v>586</v>
      </c>
      <c r="F393" s="663" t="s">
        <v>3269</v>
      </c>
      <c r="G393" s="662" t="s">
        <v>608</v>
      </c>
      <c r="H393" s="662" t="s">
        <v>836</v>
      </c>
      <c r="I393" s="662" t="s">
        <v>837</v>
      </c>
      <c r="J393" s="662" t="s">
        <v>838</v>
      </c>
      <c r="K393" s="662" t="s">
        <v>839</v>
      </c>
      <c r="L393" s="664">
        <v>376.03000000000031</v>
      </c>
      <c r="M393" s="664">
        <v>2</v>
      </c>
      <c r="N393" s="665">
        <v>752.06000000000063</v>
      </c>
    </row>
    <row r="394" spans="1:14" ht="14.4" customHeight="1" x14ac:dyDescent="0.3">
      <c r="A394" s="660" t="s">
        <v>563</v>
      </c>
      <c r="B394" s="661" t="s">
        <v>564</v>
      </c>
      <c r="C394" s="662" t="s">
        <v>577</v>
      </c>
      <c r="D394" s="663" t="s">
        <v>3250</v>
      </c>
      <c r="E394" s="662" t="s">
        <v>586</v>
      </c>
      <c r="F394" s="663" t="s">
        <v>3269</v>
      </c>
      <c r="G394" s="662" t="s">
        <v>608</v>
      </c>
      <c r="H394" s="662" t="s">
        <v>840</v>
      </c>
      <c r="I394" s="662" t="s">
        <v>841</v>
      </c>
      <c r="J394" s="662" t="s">
        <v>842</v>
      </c>
      <c r="K394" s="662" t="s">
        <v>843</v>
      </c>
      <c r="L394" s="664">
        <v>63.58</v>
      </c>
      <c r="M394" s="664">
        <v>1</v>
      </c>
      <c r="N394" s="665">
        <v>63.58</v>
      </c>
    </row>
    <row r="395" spans="1:14" ht="14.4" customHeight="1" x14ac:dyDescent="0.3">
      <c r="A395" s="660" t="s">
        <v>563</v>
      </c>
      <c r="B395" s="661" t="s">
        <v>564</v>
      </c>
      <c r="C395" s="662" t="s">
        <v>577</v>
      </c>
      <c r="D395" s="663" t="s">
        <v>3250</v>
      </c>
      <c r="E395" s="662" t="s">
        <v>586</v>
      </c>
      <c r="F395" s="663" t="s">
        <v>3269</v>
      </c>
      <c r="G395" s="662" t="s">
        <v>608</v>
      </c>
      <c r="H395" s="662" t="s">
        <v>1797</v>
      </c>
      <c r="I395" s="662" t="s">
        <v>1797</v>
      </c>
      <c r="J395" s="662" t="s">
        <v>1798</v>
      </c>
      <c r="K395" s="662" t="s">
        <v>1799</v>
      </c>
      <c r="L395" s="664">
        <v>147.64499947518519</v>
      </c>
      <c r="M395" s="664">
        <v>2</v>
      </c>
      <c r="N395" s="665">
        <v>295.28999895037038</v>
      </c>
    </row>
    <row r="396" spans="1:14" ht="14.4" customHeight="1" x14ac:dyDescent="0.3">
      <c r="A396" s="660" t="s">
        <v>563</v>
      </c>
      <c r="B396" s="661" t="s">
        <v>564</v>
      </c>
      <c r="C396" s="662" t="s">
        <v>577</v>
      </c>
      <c r="D396" s="663" t="s">
        <v>3250</v>
      </c>
      <c r="E396" s="662" t="s">
        <v>586</v>
      </c>
      <c r="F396" s="663" t="s">
        <v>3269</v>
      </c>
      <c r="G396" s="662" t="s">
        <v>608</v>
      </c>
      <c r="H396" s="662" t="s">
        <v>1800</v>
      </c>
      <c r="I396" s="662" t="s">
        <v>1801</v>
      </c>
      <c r="J396" s="662" t="s">
        <v>1802</v>
      </c>
      <c r="K396" s="662" t="s">
        <v>1803</v>
      </c>
      <c r="L396" s="664">
        <v>101.0100018756995</v>
      </c>
      <c r="M396" s="664">
        <v>4</v>
      </c>
      <c r="N396" s="665">
        <v>404.04000750279801</v>
      </c>
    </row>
    <row r="397" spans="1:14" ht="14.4" customHeight="1" x14ac:dyDescent="0.3">
      <c r="A397" s="660" t="s">
        <v>563</v>
      </c>
      <c r="B397" s="661" t="s">
        <v>564</v>
      </c>
      <c r="C397" s="662" t="s">
        <v>577</v>
      </c>
      <c r="D397" s="663" t="s">
        <v>3250</v>
      </c>
      <c r="E397" s="662" t="s">
        <v>586</v>
      </c>
      <c r="F397" s="663" t="s">
        <v>3269</v>
      </c>
      <c r="G397" s="662" t="s">
        <v>608</v>
      </c>
      <c r="H397" s="662" t="s">
        <v>1804</v>
      </c>
      <c r="I397" s="662" t="s">
        <v>1805</v>
      </c>
      <c r="J397" s="662" t="s">
        <v>1806</v>
      </c>
      <c r="K397" s="662" t="s">
        <v>1807</v>
      </c>
      <c r="L397" s="664">
        <v>73.740074267447412</v>
      </c>
      <c r="M397" s="664">
        <v>2</v>
      </c>
      <c r="N397" s="665">
        <v>147.48014853489482</v>
      </c>
    </row>
    <row r="398" spans="1:14" ht="14.4" customHeight="1" x14ac:dyDescent="0.3">
      <c r="A398" s="660" t="s">
        <v>563</v>
      </c>
      <c r="B398" s="661" t="s">
        <v>564</v>
      </c>
      <c r="C398" s="662" t="s">
        <v>577</v>
      </c>
      <c r="D398" s="663" t="s">
        <v>3250</v>
      </c>
      <c r="E398" s="662" t="s">
        <v>586</v>
      </c>
      <c r="F398" s="663" t="s">
        <v>3269</v>
      </c>
      <c r="G398" s="662" t="s">
        <v>608</v>
      </c>
      <c r="H398" s="662" t="s">
        <v>1808</v>
      </c>
      <c r="I398" s="662" t="s">
        <v>1809</v>
      </c>
      <c r="J398" s="662" t="s">
        <v>850</v>
      </c>
      <c r="K398" s="662" t="s">
        <v>1810</v>
      </c>
      <c r="L398" s="664">
        <v>135.32033809452486</v>
      </c>
      <c r="M398" s="664">
        <v>1</v>
      </c>
      <c r="N398" s="665">
        <v>135.32033809452486</v>
      </c>
    </row>
    <row r="399" spans="1:14" ht="14.4" customHeight="1" x14ac:dyDescent="0.3">
      <c r="A399" s="660" t="s">
        <v>563</v>
      </c>
      <c r="B399" s="661" t="s">
        <v>564</v>
      </c>
      <c r="C399" s="662" t="s">
        <v>577</v>
      </c>
      <c r="D399" s="663" t="s">
        <v>3250</v>
      </c>
      <c r="E399" s="662" t="s">
        <v>586</v>
      </c>
      <c r="F399" s="663" t="s">
        <v>3269</v>
      </c>
      <c r="G399" s="662" t="s">
        <v>608</v>
      </c>
      <c r="H399" s="662" t="s">
        <v>848</v>
      </c>
      <c r="I399" s="662" t="s">
        <v>849</v>
      </c>
      <c r="J399" s="662" t="s">
        <v>850</v>
      </c>
      <c r="K399" s="662" t="s">
        <v>851</v>
      </c>
      <c r="L399" s="664">
        <v>139.11202729003713</v>
      </c>
      <c r="M399" s="664">
        <v>13</v>
      </c>
      <c r="N399" s="665">
        <v>1808.4563547704827</v>
      </c>
    </row>
    <row r="400" spans="1:14" ht="14.4" customHeight="1" x14ac:dyDescent="0.3">
      <c r="A400" s="660" t="s">
        <v>563</v>
      </c>
      <c r="B400" s="661" t="s">
        <v>564</v>
      </c>
      <c r="C400" s="662" t="s">
        <v>577</v>
      </c>
      <c r="D400" s="663" t="s">
        <v>3250</v>
      </c>
      <c r="E400" s="662" t="s">
        <v>586</v>
      </c>
      <c r="F400" s="663" t="s">
        <v>3269</v>
      </c>
      <c r="G400" s="662" t="s">
        <v>608</v>
      </c>
      <c r="H400" s="662" t="s">
        <v>864</v>
      </c>
      <c r="I400" s="662" t="s">
        <v>865</v>
      </c>
      <c r="J400" s="662" t="s">
        <v>866</v>
      </c>
      <c r="K400" s="662" t="s">
        <v>867</v>
      </c>
      <c r="L400" s="664">
        <v>88.459359930382973</v>
      </c>
      <c r="M400" s="664">
        <v>2</v>
      </c>
      <c r="N400" s="665">
        <v>176.91871986076595</v>
      </c>
    </row>
    <row r="401" spans="1:14" ht="14.4" customHeight="1" x14ac:dyDescent="0.3">
      <c r="A401" s="660" t="s">
        <v>563</v>
      </c>
      <c r="B401" s="661" t="s">
        <v>564</v>
      </c>
      <c r="C401" s="662" t="s">
        <v>577</v>
      </c>
      <c r="D401" s="663" t="s">
        <v>3250</v>
      </c>
      <c r="E401" s="662" t="s">
        <v>586</v>
      </c>
      <c r="F401" s="663" t="s">
        <v>3269</v>
      </c>
      <c r="G401" s="662" t="s">
        <v>608</v>
      </c>
      <c r="H401" s="662" t="s">
        <v>1811</v>
      </c>
      <c r="I401" s="662" t="s">
        <v>1811</v>
      </c>
      <c r="J401" s="662" t="s">
        <v>711</v>
      </c>
      <c r="K401" s="662" t="s">
        <v>1812</v>
      </c>
      <c r="L401" s="664">
        <v>106.45</v>
      </c>
      <c r="M401" s="664">
        <v>2</v>
      </c>
      <c r="N401" s="665">
        <v>212.9</v>
      </c>
    </row>
    <row r="402" spans="1:14" ht="14.4" customHeight="1" x14ac:dyDescent="0.3">
      <c r="A402" s="660" t="s">
        <v>563</v>
      </c>
      <c r="B402" s="661" t="s">
        <v>564</v>
      </c>
      <c r="C402" s="662" t="s">
        <v>577</v>
      </c>
      <c r="D402" s="663" t="s">
        <v>3250</v>
      </c>
      <c r="E402" s="662" t="s">
        <v>586</v>
      </c>
      <c r="F402" s="663" t="s">
        <v>3269</v>
      </c>
      <c r="G402" s="662" t="s">
        <v>608</v>
      </c>
      <c r="H402" s="662" t="s">
        <v>872</v>
      </c>
      <c r="I402" s="662" t="s">
        <v>873</v>
      </c>
      <c r="J402" s="662" t="s">
        <v>870</v>
      </c>
      <c r="K402" s="662" t="s">
        <v>874</v>
      </c>
      <c r="L402" s="664">
        <v>279.80939925405022</v>
      </c>
      <c r="M402" s="664">
        <v>9</v>
      </c>
      <c r="N402" s="665">
        <v>2518.284593286452</v>
      </c>
    </row>
    <row r="403" spans="1:14" ht="14.4" customHeight="1" x14ac:dyDescent="0.3">
      <c r="A403" s="660" t="s">
        <v>563</v>
      </c>
      <c r="B403" s="661" t="s">
        <v>564</v>
      </c>
      <c r="C403" s="662" t="s">
        <v>577</v>
      </c>
      <c r="D403" s="663" t="s">
        <v>3250</v>
      </c>
      <c r="E403" s="662" t="s">
        <v>586</v>
      </c>
      <c r="F403" s="663" t="s">
        <v>3269</v>
      </c>
      <c r="G403" s="662" t="s">
        <v>608</v>
      </c>
      <c r="H403" s="662" t="s">
        <v>875</v>
      </c>
      <c r="I403" s="662" t="s">
        <v>876</v>
      </c>
      <c r="J403" s="662" t="s">
        <v>877</v>
      </c>
      <c r="K403" s="662" t="s">
        <v>878</v>
      </c>
      <c r="L403" s="664">
        <v>375.85318817729461</v>
      </c>
      <c r="M403" s="664">
        <v>83</v>
      </c>
      <c r="N403" s="665">
        <v>31195.814618715453</v>
      </c>
    </row>
    <row r="404" spans="1:14" ht="14.4" customHeight="1" x14ac:dyDescent="0.3">
      <c r="A404" s="660" t="s">
        <v>563</v>
      </c>
      <c r="B404" s="661" t="s">
        <v>564</v>
      </c>
      <c r="C404" s="662" t="s">
        <v>577</v>
      </c>
      <c r="D404" s="663" t="s">
        <v>3250</v>
      </c>
      <c r="E404" s="662" t="s">
        <v>586</v>
      </c>
      <c r="F404" s="663" t="s">
        <v>3269</v>
      </c>
      <c r="G404" s="662" t="s">
        <v>608</v>
      </c>
      <c r="H404" s="662" t="s">
        <v>1813</v>
      </c>
      <c r="I404" s="662" t="s">
        <v>1814</v>
      </c>
      <c r="J404" s="662" t="s">
        <v>1815</v>
      </c>
      <c r="K404" s="662" t="s">
        <v>1799</v>
      </c>
      <c r="L404" s="664">
        <v>39.36999999999999</v>
      </c>
      <c r="M404" s="664">
        <v>1</v>
      </c>
      <c r="N404" s="665">
        <v>39.36999999999999</v>
      </c>
    </row>
    <row r="405" spans="1:14" ht="14.4" customHeight="1" x14ac:dyDescent="0.3">
      <c r="A405" s="660" t="s">
        <v>563</v>
      </c>
      <c r="B405" s="661" t="s">
        <v>564</v>
      </c>
      <c r="C405" s="662" t="s">
        <v>577</v>
      </c>
      <c r="D405" s="663" t="s">
        <v>3250</v>
      </c>
      <c r="E405" s="662" t="s">
        <v>586</v>
      </c>
      <c r="F405" s="663" t="s">
        <v>3269</v>
      </c>
      <c r="G405" s="662" t="s">
        <v>608</v>
      </c>
      <c r="H405" s="662" t="s">
        <v>887</v>
      </c>
      <c r="I405" s="662" t="s">
        <v>888</v>
      </c>
      <c r="J405" s="662" t="s">
        <v>889</v>
      </c>
      <c r="K405" s="662" t="s">
        <v>890</v>
      </c>
      <c r="L405" s="664">
        <v>54.530000000000008</v>
      </c>
      <c r="M405" s="664">
        <v>1</v>
      </c>
      <c r="N405" s="665">
        <v>54.530000000000008</v>
      </c>
    </row>
    <row r="406" spans="1:14" ht="14.4" customHeight="1" x14ac:dyDescent="0.3">
      <c r="A406" s="660" t="s">
        <v>563</v>
      </c>
      <c r="B406" s="661" t="s">
        <v>564</v>
      </c>
      <c r="C406" s="662" t="s">
        <v>577</v>
      </c>
      <c r="D406" s="663" t="s">
        <v>3250</v>
      </c>
      <c r="E406" s="662" t="s">
        <v>586</v>
      </c>
      <c r="F406" s="663" t="s">
        <v>3269</v>
      </c>
      <c r="G406" s="662" t="s">
        <v>608</v>
      </c>
      <c r="H406" s="662" t="s">
        <v>895</v>
      </c>
      <c r="I406" s="662" t="s">
        <v>896</v>
      </c>
      <c r="J406" s="662" t="s">
        <v>897</v>
      </c>
      <c r="K406" s="662" t="s">
        <v>898</v>
      </c>
      <c r="L406" s="664">
        <v>220.54763096318371</v>
      </c>
      <c r="M406" s="664">
        <v>109</v>
      </c>
      <c r="N406" s="665">
        <v>24039.691774987023</v>
      </c>
    </row>
    <row r="407" spans="1:14" ht="14.4" customHeight="1" x14ac:dyDescent="0.3">
      <c r="A407" s="660" t="s">
        <v>563</v>
      </c>
      <c r="B407" s="661" t="s">
        <v>564</v>
      </c>
      <c r="C407" s="662" t="s">
        <v>577</v>
      </c>
      <c r="D407" s="663" t="s">
        <v>3250</v>
      </c>
      <c r="E407" s="662" t="s">
        <v>586</v>
      </c>
      <c r="F407" s="663" t="s">
        <v>3269</v>
      </c>
      <c r="G407" s="662" t="s">
        <v>608</v>
      </c>
      <c r="H407" s="662" t="s">
        <v>902</v>
      </c>
      <c r="I407" s="662" t="s">
        <v>903</v>
      </c>
      <c r="J407" s="662" t="s">
        <v>904</v>
      </c>
      <c r="K407" s="662" t="s">
        <v>905</v>
      </c>
      <c r="L407" s="664">
        <v>147.53704142483963</v>
      </c>
      <c r="M407" s="664">
        <v>15</v>
      </c>
      <c r="N407" s="665">
        <v>2213.0556213725945</v>
      </c>
    </row>
    <row r="408" spans="1:14" ht="14.4" customHeight="1" x14ac:dyDescent="0.3">
      <c r="A408" s="660" t="s">
        <v>563</v>
      </c>
      <c r="B408" s="661" t="s">
        <v>564</v>
      </c>
      <c r="C408" s="662" t="s">
        <v>577</v>
      </c>
      <c r="D408" s="663" t="s">
        <v>3250</v>
      </c>
      <c r="E408" s="662" t="s">
        <v>586</v>
      </c>
      <c r="F408" s="663" t="s">
        <v>3269</v>
      </c>
      <c r="G408" s="662" t="s">
        <v>608</v>
      </c>
      <c r="H408" s="662" t="s">
        <v>914</v>
      </c>
      <c r="I408" s="662" t="s">
        <v>215</v>
      </c>
      <c r="J408" s="662" t="s">
        <v>915</v>
      </c>
      <c r="K408" s="662"/>
      <c r="L408" s="664">
        <v>145.67169483322709</v>
      </c>
      <c r="M408" s="664">
        <v>6</v>
      </c>
      <c r="N408" s="665">
        <v>874.03016899936256</v>
      </c>
    </row>
    <row r="409" spans="1:14" ht="14.4" customHeight="1" x14ac:dyDescent="0.3">
      <c r="A409" s="660" t="s">
        <v>563</v>
      </c>
      <c r="B409" s="661" t="s">
        <v>564</v>
      </c>
      <c r="C409" s="662" t="s">
        <v>577</v>
      </c>
      <c r="D409" s="663" t="s">
        <v>3250</v>
      </c>
      <c r="E409" s="662" t="s">
        <v>586</v>
      </c>
      <c r="F409" s="663" t="s">
        <v>3269</v>
      </c>
      <c r="G409" s="662" t="s">
        <v>608</v>
      </c>
      <c r="H409" s="662" t="s">
        <v>916</v>
      </c>
      <c r="I409" s="662" t="s">
        <v>215</v>
      </c>
      <c r="J409" s="662" t="s">
        <v>917</v>
      </c>
      <c r="K409" s="662"/>
      <c r="L409" s="664">
        <v>99.557680185238766</v>
      </c>
      <c r="M409" s="664">
        <v>43</v>
      </c>
      <c r="N409" s="665">
        <v>4280.9802479652672</v>
      </c>
    </row>
    <row r="410" spans="1:14" ht="14.4" customHeight="1" x14ac:dyDescent="0.3">
      <c r="A410" s="660" t="s">
        <v>563</v>
      </c>
      <c r="B410" s="661" t="s">
        <v>564</v>
      </c>
      <c r="C410" s="662" t="s">
        <v>577</v>
      </c>
      <c r="D410" s="663" t="s">
        <v>3250</v>
      </c>
      <c r="E410" s="662" t="s">
        <v>586</v>
      </c>
      <c r="F410" s="663" t="s">
        <v>3269</v>
      </c>
      <c r="G410" s="662" t="s">
        <v>608</v>
      </c>
      <c r="H410" s="662" t="s">
        <v>1816</v>
      </c>
      <c r="I410" s="662" t="s">
        <v>1817</v>
      </c>
      <c r="J410" s="662" t="s">
        <v>1818</v>
      </c>
      <c r="K410" s="662" t="s">
        <v>1819</v>
      </c>
      <c r="L410" s="664">
        <v>68.543702768321879</v>
      </c>
      <c r="M410" s="664">
        <v>16</v>
      </c>
      <c r="N410" s="665">
        <v>1096.6992442931501</v>
      </c>
    </row>
    <row r="411" spans="1:14" ht="14.4" customHeight="1" x14ac:dyDescent="0.3">
      <c r="A411" s="660" t="s">
        <v>563</v>
      </c>
      <c r="B411" s="661" t="s">
        <v>564</v>
      </c>
      <c r="C411" s="662" t="s">
        <v>577</v>
      </c>
      <c r="D411" s="663" t="s">
        <v>3250</v>
      </c>
      <c r="E411" s="662" t="s">
        <v>586</v>
      </c>
      <c r="F411" s="663" t="s">
        <v>3269</v>
      </c>
      <c r="G411" s="662" t="s">
        <v>608</v>
      </c>
      <c r="H411" s="662" t="s">
        <v>922</v>
      </c>
      <c r="I411" s="662" t="s">
        <v>215</v>
      </c>
      <c r="J411" s="662" t="s">
        <v>923</v>
      </c>
      <c r="K411" s="662" t="s">
        <v>924</v>
      </c>
      <c r="L411" s="664">
        <v>1377.51</v>
      </c>
      <c r="M411" s="664">
        <v>1</v>
      </c>
      <c r="N411" s="665">
        <v>1377.51</v>
      </c>
    </row>
    <row r="412" spans="1:14" ht="14.4" customHeight="1" x14ac:dyDescent="0.3">
      <c r="A412" s="660" t="s">
        <v>563</v>
      </c>
      <c r="B412" s="661" t="s">
        <v>564</v>
      </c>
      <c r="C412" s="662" t="s">
        <v>577</v>
      </c>
      <c r="D412" s="663" t="s">
        <v>3250</v>
      </c>
      <c r="E412" s="662" t="s">
        <v>586</v>
      </c>
      <c r="F412" s="663" t="s">
        <v>3269</v>
      </c>
      <c r="G412" s="662" t="s">
        <v>608</v>
      </c>
      <c r="H412" s="662" t="s">
        <v>925</v>
      </c>
      <c r="I412" s="662" t="s">
        <v>926</v>
      </c>
      <c r="J412" s="662" t="s">
        <v>893</v>
      </c>
      <c r="K412" s="662" t="s">
        <v>927</v>
      </c>
      <c r="L412" s="664">
        <v>58.326615308533405</v>
      </c>
      <c r="M412" s="664">
        <v>9</v>
      </c>
      <c r="N412" s="665">
        <v>524.93953777680065</v>
      </c>
    </row>
    <row r="413" spans="1:14" ht="14.4" customHeight="1" x14ac:dyDescent="0.3">
      <c r="A413" s="660" t="s">
        <v>563</v>
      </c>
      <c r="B413" s="661" t="s">
        <v>564</v>
      </c>
      <c r="C413" s="662" t="s">
        <v>577</v>
      </c>
      <c r="D413" s="663" t="s">
        <v>3250</v>
      </c>
      <c r="E413" s="662" t="s">
        <v>586</v>
      </c>
      <c r="F413" s="663" t="s">
        <v>3269</v>
      </c>
      <c r="G413" s="662" t="s">
        <v>608</v>
      </c>
      <c r="H413" s="662" t="s">
        <v>1820</v>
      </c>
      <c r="I413" s="662" t="s">
        <v>1821</v>
      </c>
      <c r="J413" s="662" t="s">
        <v>1822</v>
      </c>
      <c r="K413" s="662"/>
      <c r="L413" s="664">
        <v>134.09976453679027</v>
      </c>
      <c r="M413" s="664">
        <v>101</v>
      </c>
      <c r="N413" s="665">
        <v>13544.076218215818</v>
      </c>
    </row>
    <row r="414" spans="1:14" ht="14.4" customHeight="1" x14ac:dyDescent="0.3">
      <c r="A414" s="660" t="s">
        <v>563</v>
      </c>
      <c r="B414" s="661" t="s">
        <v>564</v>
      </c>
      <c r="C414" s="662" t="s">
        <v>577</v>
      </c>
      <c r="D414" s="663" t="s">
        <v>3250</v>
      </c>
      <c r="E414" s="662" t="s">
        <v>586</v>
      </c>
      <c r="F414" s="663" t="s">
        <v>3269</v>
      </c>
      <c r="G414" s="662" t="s">
        <v>608</v>
      </c>
      <c r="H414" s="662" t="s">
        <v>1823</v>
      </c>
      <c r="I414" s="662" t="s">
        <v>1824</v>
      </c>
      <c r="J414" s="662" t="s">
        <v>1825</v>
      </c>
      <c r="K414" s="662" t="s">
        <v>1826</v>
      </c>
      <c r="L414" s="664">
        <v>40.58</v>
      </c>
      <c r="M414" s="664">
        <v>1</v>
      </c>
      <c r="N414" s="665">
        <v>40.58</v>
      </c>
    </row>
    <row r="415" spans="1:14" ht="14.4" customHeight="1" x14ac:dyDescent="0.3">
      <c r="A415" s="660" t="s">
        <v>563</v>
      </c>
      <c r="B415" s="661" t="s">
        <v>564</v>
      </c>
      <c r="C415" s="662" t="s">
        <v>577</v>
      </c>
      <c r="D415" s="663" t="s">
        <v>3250</v>
      </c>
      <c r="E415" s="662" t="s">
        <v>586</v>
      </c>
      <c r="F415" s="663" t="s">
        <v>3269</v>
      </c>
      <c r="G415" s="662" t="s">
        <v>608</v>
      </c>
      <c r="H415" s="662" t="s">
        <v>960</v>
      </c>
      <c r="I415" s="662" t="s">
        <v>961</v>
      </c>
      <c r="J415" s="662" t="s">
        <v>780</v>
      </c>
      <c r="K415" s="662" t="s">
        <v>962</v>
      </c>
      <c r="L415" s="664">
        <v>63.439990634377246</v>
      </c>
      <c r="M415" s="664">
        <v>107</v>
      </c>
      <c r="N415" s="665">
        <v>6788.078997878365</v>
      </c>
    </row>
    <row r="416" spans="1:14" ht="14.4" customHeight="1" x14ac:dyDescent="0.3">
      <c r="A416" s="660" t="s">
        <v>563</v>
      </c>
      <c r="B416" s="661" t="s">
        <v>564</v>
      </c>
      <c r="C416" s="662" t="s">
        <v>577</v>
      </c>
      <c r="D416" s="663" t="s">
        <v>3250</v>
      </c>
      <c r="E416" s="662" t="s">
        <v>586</v>
      </c>
      <c r="F416" s="663" t="s">
        <v>3269</v>
      </c>
      <c r="G416" s="662" t="s">
        <v>608</v>
      </c>
      <c r="H416" s="662" t="s">
        <v>985</v>
      </c>
      <c r="I416" s="662" t="s">
        <v>986</v>
      </c>
      <c r="J416" s="662" t="s">
        <v>972</v>
      </c>
      <c r="K416" s="662" t="s">
        <v>987</v>
      </c>
      <c r="L416" s="664">
        <v>26.910000000000007</v>
      </c>
      <c r="M416" s="664">
        <v>1</v>
      </c>
      <c r="N416" s="665">
        <v>26.910000000000007</v>
      </c>
    </row>
    <row r="417" spans="1:14" ht="14.4" customHeight="1" x14ac:dyDescent="0.3">
      <c r="A417" s="660" t="s">
        <v>563</v>
      </c>
      <c r="B417" s="661" t="s">
        <v>564</v>
      </c>
      <c r="C417" s="662" t="s">
        <v>577</v>
      </c>
      <c r="D417" s="663" t="s">
        <v>3250</v>
      </c>
      <c r="E417" s="662" t="s">
        <v>586</v>
      </c>
      <c r="F417" s="663" t="s">
        <v>3269</v>
      </c>
      <c r="G417" s="662" t="s">
        <v>608</v>
      </c>
      <c r="H417" s="662" t="s">
        <v>1827</v>
      </c>
      <c r="I417" s="662" t="s">
        <v>1828</v>
      </c>
      <c r="J417" s="662" t="s">
        <v>1829</v>
      </c>
      <c r="K417" s="662" t="s">
        <v>739</v>
      </c>
      <c r="L417" s="664">
        <v>262.17</v>
      </c>
      <c r="M417" s="664">
        <v>1</v>
      </c>
      <c r="N417" s="665">
        <v>262.17</v>
      </c>
    </row>
    <row r="418" spans="1:14" ht="14.4" customHeight="1" x14ac:dyDescent="0.3">
      <c r="A418" s="660" t="s">
        <v>563</v>
      </c>
      <c r="B418" s="661" t="s">
        <v>564</v>
      </c>
      <c r="C418" s="662" t="s">
        <v>577</v>
      </c>
      <c r="D418" s="663" t="s">
        <v>3250</v>
      </c>
      <c r="E418" s="662" t="s">
        <v>586</v>
      </c>
      <c r="F418" s="663" t="s">
        <v>3269</v>
      </c>
      <c r="G418" s="662" t="s">
        <v>608</v>
      </c>
      <c r="H418" s="662" t="s">
        <v>1830</v>
      </c>
      <c r="I418" s="662" t="s">
        <v>215</v>
      </c>
      <c r="J418" s="662" t="s">
        <v>1831</v>
      </c>
      <c r="K418" s="662"/>
      <c r="L418" s="664">
        <v>42.329999698774088</v>
      </c>
      <c r="M418" s="664">
        <v>1</v>
      </c>
      <c r="N418" s="665">
        <v>42.329999698774088</v>
      </c>
    </row>
    <row r="419" spans="1:14" ht="14.4" customHeight="1" x14ac:dyDescent="0.3">
      <c r="A419" s="660" t="s">
        <v>563</v>
      </c>
      <c r="B419" s="661" t="s">
        <v>564</v>
      </c>
      <c r="C419" s="662" t="s">
        <v>577</v>
      </c>
      <c r="D419" s="663" t="s">
        <v>3250</v>
      </c>
      <c r="E419" s="662" t="s">
        <v>586</v>
      </c>
      <c r="F419" s="663" t="s">
        <v>3269</v>
      </c>
      <c r="G419" s="662" t="s">
        <v>608</v>
      </c>
      <c r="H419" s="662" t="s">
        <v>1832</v>
      </c>
      <c r="I419" s="662" t="s">
        <v>215</v>
      </c>
      <c r="J419" s="662" t="s">
        <v>1833</v>
      </c>
      <c r="K419" s="662" t="s">
        <v>1834</v>
      </c>
      <c r="L419" s="664">
        <v>174.63820147663105</v>
      </c>
      <c r="M419" s="664">
        <v>19</v>
      </c>
      <c r="N419" s="665">
        <v>3318.12582805599</v>
      </c>
    </row>
    <row r="420" spans="1:14" ht="14.4" customHeight="1" x14ac:dyDescent="0.3">
      <c r="A420" s="660" t="s">
        <v>563</v>
      </c>
      <c r="B420" s="661" t="s">
        <v>564</v>
      </c>
      <c r="C420" s="662" t="s">
        <v>577</v>
      </c>
      <c r="D420" s="663" t="s">
        <v>3250</v>
      </c>
      <c r="E420" s="662" t="s">
        <v>586</v>
      </c>
      <c r="F420" s="663" t="s">
        <v>3269</v>
      </c>
      <c r="G420" s="662" t="s">
        <v>608</v>
      </c>
      <c r="H420" s="662" t="s">
        <v>991</v>
      </c>
      <c r="I420" s="662" t="s">
        <v>992</v>
      </c>
      <c r="J420" s="662" t="s">
        <v>993</v>
      </c>
      <c r="K420" s="662" t="s">
        <v>994</v>
      </c>
      <c r="L420" s="664">
        <v>208.69050174028777</v>
      </c>
      <c r="M420" s="664">
        <v>9</v>
      </c>
      <c r="N420" s="665">
        <v>1878.21451566259</v>
      </c>
    </row>
    <row r="421" spans="1:14" ht="14.4" customHeight="1" x14ac:dyDescent="0.3">
      <c r="A421" s="660" t="s">
        <v>563</v>
      </c>
      <c r="B421" s="661" t="s">
        <v>564</v>
      </c>
      <c r="C421" s="662" t="s">
        <v>577</v>
      </c>
      <c r="D421" s="663" t="s">
        <v>3250</v>
      </c>
      <c r="E421" s="662" t="s">
        <v>586</v>
      </c>
      <c r="F421" s="663" t="s">
        <v>3269</v>
      </c>
      <c r="G421" s="662" t="s">
        <v>608</v>
      </c>
      <c r="H421" s="662" t="s">
        <v>999</v>
      </c>
      <c r="I421" s="662" t="s">
        <v>215</v>
      </c>
      <c r="J421" s="662" t="s">
        <v>1000</v>
      </c>
      <c r="K421" s="662"/>
      <c r="L421" s="664">
        <v>162.58121326244705</v>
      </c>
      <c r="M421" s="664">
        <v>5</v>
      </c>
      <c r="N421" s="665">
        <v>812.90606631223523</v>
      </c>
    </row>
    <row r="422" spans="1:14" ht="14.4" customHeight="1" x14ac:dyDescent="0.3">
      <c r="A422" s="660" t="s">
        <v>563</v>
      </c>
      <c r="B422" s="661" t="s">
        <v>564</v>
      </c>
      <c r="C422" s="662" t="s">
        <v>577</v>
      </c>
      <c r="D422" s="663" t="s">
        <v>3250</v>
      </c>
      <c r="E422" s="662" t="s">
        <v>586</v>
      </c>
      <c r="F422" s="663" t="s">
        <v>3269</v>
      </c>
      <c r="G422" s="662" t="s">
        <v>608</v>
      </c>
      <c r="H422" s="662" t="s">
        <v>1835</v>
      </c>
      <c r="I422" s="662" t="s">
        <v>215</v>
      </c>
      <c r="J422" s="662" t="s">
        <v>1836</v>
      </c>
      <c r="K422" s="662"/>
      <c r="L422" s="664">
        <v>99.739582344486266</v>
      </c>
      <c r="M422" s="664">
        <v>2</v>
      </c>
      <c r="N422" s="665">
        <v>199.47916468897253</v>
      </c>
    </row>
    <row r="423" spans="1:14" ht="14.4" customHeight="1" x14ac:dyDescent="0.3">
      <c r="A423" s="660" t="s">
        <v>563</v>
      </c>
      <c r="B423" s="661" t="s">
        <v>564</v>
      </c>
      <c r="C423" s="662" t="s">
        <v>577</v>
      </c>
      <c r="D423" s="663" t="s">
        <v>3250</v>
      </c>
      <c r="E423" s="662" t="s">
        <v>586</v>
      </c>
      <c r="F423" s="663" t="s">
        <v>3269</v>
      </c>
      <c r="G423" s="662" t="s">
        <v>608</v>
      </c>
      <c r="H423" s="662" t="s">
        <v>1837</v>
      </c>
      <c r="I423" s="662" t="s">
        <v>215</v>
      </c>
      <c r="J423" s="662" t="s">
        <v>1838</v>
      </c>
      <c r="K423" s="662"/>
      <c r="L423" s="664">
        <v>85.063088435533089</v>
      </c>
      <c r="M423" s="664">
        <v>3</v>
      </c>
      <c r="N423" s="665">
        <v>255.18926530659928</v>
      </c>
    </row>
    <row r="424" spans="1:14" ht="14.4" customHeight="1" x14ac:dyDescent="0.3">
      <c r="A424" s="660" t="s">
        <v>563</v>
      </c>
      <c r="B424" s="661" t="s">
        <v>564</v>
      </c>
      <c r="C424" s="662" t="s">
        <v>577</v>
      </c>
      <c r="D424" s="663" t="s">
        <v>3250</v>
      </c>
      <c r="E424" s="662" t="s">
        <v>586</v>
      </c>
      <c r="F424" s="663" t="s">
        <v>3269</v>
      </c>
      <c r="G424" s="662" t="s">
        <v>608</v>
      </c>
      <c r="H424" s="662" t="s">
        <v>1001</v>
      </c>
      <c r="I424" s="662" t="s">
        <v>1001</v>
      </c>
      <c r="J424" s="662" t="s">
        <v>610</v>
      </c>
      <c r="K424" s="662" t="s">
        <v>1002</v>
      </c>
      <c r="L424" s="664">
        <v>192.5</v>
      </c>
      <c r="M424" s="664">
        <v>5</v>
      </c>
      <c r="N424" s="665">
        <v>962.5</v>
      </c>
    </row>
    <row r="425" spans="1:14" ht="14.4" customHeight="1" x14ac:dyDescent="0.3">
      <c r="A425" s="660" t="s">
        <v>563</v>
      </c>
      <c r="B425" s="661" t="s">
        <v>564</v>
      </c>
      <c r="C425" s="662" t="s">
        <v>577</v>
      </c>
      <c r="D425" s="663" t="s">
        <v>3250</v>
      </c>
      <c r="E425" s="662" t="s">
        <v>586</v>
      </c>
      <c r="F425" s="663" t="s">
        <v>3269</v>
      </c>
      <c r="G425" s="662" t="s">
        <v>608</v>
      </c>
      <c r="H425" s="662" t="s">
        <v>1839</v>
      </c>
      <c r="I425" s="662" t="s">
        <v>1840</v>
      </c>
      <c r="J425" s="662" t="s">
        <v>1841</v>
      </c>
      <c r="K425" s="662" t="s">
        <v>1842</v>
      </c>
      <c r="L425" s="664">
        <v>66.140000000000029</v>
      </c>
      <c r="M425" s="664">
        <v>1</v>
      </c>
      <c r="N425" s="665">
        <v>66.140000000000029</v>
      </c>
    </row>
    <row r="426" spans="1:14" ht="14.4" customHeight="1" x14ac:dyDescent="0.3">
      <c r="A426" s="660" t="s">
        <v>563</v>
      </c>
      <c r="B426" s="661" t="s">
        <v>564</v>
      </c>
      <c r="C426" s="662" t="s">
        <v>577</v>
      </c>
      <c r="D426" s="663" t="s">
        <v>3250</v>
      </c>
      <c r="E426" s="662" t="s">
        <v>586</v>
      </c>
      <c r="F426" s="663" t="s">
        <v>3269</v>
      </c>
      <c r="G426" s="662" t="s">
        <v>608</v>
      </c>
      <c r="H426" s="662" t="s">
        <v>1009</v>
      </c>
      <c r="I426" s="662" t="s">
        <v>1010</v>
      </c>
      <c r="J426" s="662" t="s">
        <v>1011</v>
      </c>
      <c r="K426" s="662" t="s">
        <v>634</v>
      </c>
      <c r="L426" s="664">
        <v>124.26528677522944</v>
      </c>
      <c r="M426" s="664">
        <v>830</v>
      </c>
      <c r="N426" s="665">
        <v>103140.18802344044</v>
      </c>
    </row>
    <row r="427" spans="1:14" ht="14.4" customHeight="1" x14ac:dyDescent="0.3">
      <c r="A427" s="660" t="s">
        <v>563</v>
      </c>
      <c r="B427" s="661" t="s">
        <v>564</v>
      </c>
      <c r="C427" s="662" t="s">
        <v>577</v>
      </c>
      <c r="D427" s="663" t="s">
        <v>3250</v>
      </c>
      <c r="E427" s="662" t="s">
        <v>586</v>
      </c>
      <c r="F427" s="663" t="s">
        <v>3269</v>
      </c>
      <c r="G427" s="662" t="s">
        <v>608</v>
      </c>
      <c r="H427" s="662" t="s">
        <v>1012</v>
      </c>
      <c r="I427" s="662" t="s">
        <v>1013</v>
      </c>
      <c r="J427" s="662" t="s">
        <v>1014</v>
      </c>
      <c r="K427" s="662" t="s">
        <v>1015</v>
      </c>
      <c r="L427" s="664">
        <v>60.279894995660889</v>
      </c>
      <c r="M427" s="664">
        <v>12</v>
      </c>
      <c r="N427" s="665">
        <v>723.35873994793064</v>
      </c>
    </row>
    <row r="428" spans="1:14" ht="14.4" customHeight="1" x14ac:dyDescent="0.3">
      <c r="A428" s="660" t="s">
        <v>563</v>
      </c>
      <c r="B428" s="661" t="s">
        <v>564</v>
      </c>
      <c r="C428" s="662" t="s">
        <v>577</v>
      </c>
      <c r="D428" s="663" t="s">
        <v>3250</v>
      </c>
      <c r="E428" s="662" t="s">
        <v>586</v>
      </c>
      <c r="F428" s="663" t="s">
        <v>3269</v>
      </c>
      <c r="G428" s="662" t="s">
        <v>608</v>
      </c>
      <c r="H428" s="662" t="s">
        <v>1020</v>
      </c>
      <c r="I428" s="662" t="s">
        <v>1021</v>
      </c>
      <c r="J428" s="662" t="s">
        <v>1022</v>
      </c>
      <c r="K428" s="662" t="s">
        <v>1023</v>
      </c>
      <c r="L428" s="664">
        <v>676.25879696953598</v>
      </c>
      <c r="M428" s="664">
        <v>1</v>
      </c>
      <c r="N428" s="665">
        <v>676.25879696953598</v>
      </c>
    </row>
    <row r="429" spans="1:14" ht="14.4" customHeight="1" x14ac:dyDescent="0.3">
      <c r="A429" s="660" t="s">
        <v>563</v>
      </c>
      <c r="B429" s="661" t="s">
        <v>564</v>
      </c>
      <c r="C429" s="662" t="s">
        <v>577</v>
      </c>
      <c r="D429" s="663" t="s">
        <v>3250</v>
      </c>
      <c r="E429" s="662" t="s">
        <v>586</v>
      </c>
      <c r="F429" s="663" t="s">
        <v>3269</v>
      </c>
      <c r="G429" s="662" t="s">
        <v>608</v>
      </c>
      <c r="H429" s="662" t="s">
        <v>1024</v>
      </c>
      <c r="I429" s="662" t="s">
        <v>1025</v>
      </c>
      <c r="J429" s="662" t="s">
        <v>1026</v>
      </c>
      <c r="K429" s="662" t="s">
        <v>1027</v>
      </c>
      <c r="L429" s="664">
        <v>1596.2469073471771</v>
      </c>
      <c r="M429" s="664">
        <v>21</v>
      </c>
      <c r="N429" s="665">
        <v>33521.18505429072</v>
      </c>
    </row>
    <row r="430" spans="1:14" ht="14.4" customHeight="1" x14ac:dyDescent="0.3">
      <c r="A430" s="660" t="s">
        <v>563</v>
      </c>
      <c r="B430" s="661" t="s">
        <v>564</v>
      </c>
      <c r="C430" s="662" t="s">
        <v>577</v>
      </c>
      <c r="D430" s="663" t="s">
        <v>3250</v>
      </c>
      <c r="E430" s="662" t="s">
        <v>586</v>
      </c>
      <c r="F430" s="663" t="s">
        <v>3269</v>
      </c>
      <c r="G430" s="662" t="s">
        <v>608</v>
      </c>
      <c r="H430" s="662" t="s">
        <v>1028</v>
      </c>
      <c r="I430" s="662" t="s">
        <v>1029</v>
      </c>
      <c r="J430" s="662" t="s">
        <v>1030</v>
      </c>
      <c r="K430" s="662" t="s">
        <v>1031</v>
      </c>
      <c r="L430" s="664">
        <v>75.289323939358326</v>
      </c>
      <c r="M430" s="664">
        <v>43</v>
      </c>
      <c r="N430" s="665">
        <v>3237.4409293924082</v>
      </c>
    </row>
    <row r="431" spans="1:14" ht="14.4" customHeight="1" x14ac:dyDescent="0.3">
      <c r="A431" s="660" t="s">
        <v>563</v>
      </c>
      <c r="B431" s="661" t="s">
        <v>564</v>
      </c>
      <c r="C431" s="662" t="s">
        <v>577</v>
      </c>
      <c r="D431" s="663" t="s">
        <v>3250</v>
      </c>
      <c r="E431" s="662" t="s">
        <v>586</v>
      </c>
      <c r="F431" s="663" t="s">
        <v>3269</v>
      </c>
      <c r="G431" s="662" t="s">
        <v>608</v>
      </c>
      <c r="H431" s="662" t="s">
        <v>1032</v>
      </c>
      <c r="I431" s="662" t="s">
        <v>1033</v>
      </c>
      <c r="J431" s="662" t="s">
        <v>1034</v>
      </c>
      <c r="K431" s="662" t="s">
        <v>1035</v>
      </c>
      <c r="L431" s="664">
        <v>240.02668370845097</v>
      </c>
      <c r="M431" s="664">
        <v>181</v>
      </c>
      <c r="N431" s="665">
        <v>43444.829751229627</v>
      </c>
    </row>
    <row r="432" spans="1:14" ht="14.4" customHeight="1" x14ac:dyDescent="0.3">
      <c r="A432" s="660" t="s">
        <v>563</v>
      </c>
      <c r="B432" s="661" t="s">
        <v>564</v>
      </c>
      <c r="C432" s="662" t="s">
        <v>577</v>
      </c>
      <c r="D432" s="663" t="s">
        <v>3250</v>
      </c>
      <c r="E432" s="662" t="s">
        <v>586</v>
      </c>
      <c r="F432" s="663" t="s">
        <v>3269</v>
      </c>
      <c r="G432" s="662" t="s">
        <v>608</v>
      </c>
      <c r="H432" s="662" t="s">
        <v>1843</v>
      </c>
      <c r="I432" s="662" t="s">
        <v>1844</v>
      </c>
      <c r="J432" s="662" t="s">
        <v>1845</v>
      </c>
      <c r="K432" s="662" t="s">
        <v>1846</v>
      </c>
      <c r="L432" s="664">
        <v>1704.5600000000002</v>
      </c>
      <c r="M432" s="664">
        <v>13</v>
      </c>
      <c r="N432" s="665">
        <v>22159.280000000002</v>
      </c>
    </row>
    <row r="433" spans="1:14" ht="14.4" customHeight="1" x14ac:dyDescent="0.3">
      <c r="A433" s="660" t="s">
        <v>563</v>
      </c>
      <c r="B433" s="661" t="s">
        <v>564</v>
      </c>
      <c r="C433" s="662" t="s">
        <v>577</v>
      </c>
      <c r="D433" s="663" t="s">
        <v>3250</v>
      </c>
      <c r="E433" s="662" t="s">
        <v>586</v>
      </c>
      <c r="F433" s="663" t="s">
        <v>3269</v>
      </c>
      <c r="G433" s="662" t="s">
        <v>608</v>
      </c>
      <c r="H433" s="662" t="s">
        <v>1046</v>
      </c>
      <c r="I433" s="662" t="s">
        <v>1047</v>
      </c>
      <c r="J433" s="662" t="s">
        <v>1048</v>
      </c>
      <c r="K433" s="662" t="s">
        <v>1049</v>
      </c>
      <c r="L433" s="664">
        <v>197.47</v>
      </c>
      <c r="M433" s="664">
        <v>3</v>
      </c>
      <c r="N433" s="665">
        <v>592.41</v>
      </c>
    </row>
    <row r="434" spans="1:14" ht="14.4" customHeight="1" x14ac:dyDescent="0.3">
      <c r="A434" s="660" t="s">
        <v>563</v>
      </c>
      <c r="B434" s="661" t="s">
        <v>564</v>
      </c>
      <c r="C434" s="662" t="s">
        <v>577</v>
      </c>
      <c r="D434" s="663" t="s">
        <v>3250</v>
      </c>
      <c r="E434" s="662" t="s">
        <v>586</v>
      </c>
      <c r="F434" s="663" t="s">
        <v>3269</v>
      </c>
      <c r="G434" s="662" t="s">
        <v>608</v>
      </c>
      <c r="H434" s="662" t="s">
        <v>1056</v>
      </c>
      <c r="I434" s="662" t="s">
        <v>1057</v>
      </c>
      <c r="J434" s="662" t="s">
        <v>1058</v>
      </c>
      <c r="K434" s="662" t="s">
        <v>1059</v>
      </c>
      <c r="L434" s="664">
        <v>20.924420140933744</v>
      </c>
      <c r="M434" s="664">
        <v>540</v>
      </c>
      <c r="N434" s="665">
        <v>11299.186876104222</v>
      </c>
    </row>
    <row r="435" spans="1:14" ht="14.4" customHeight="1" x14ac:dyDescent="0.3">
      <c r="A435" s="660" t="s">
        <v>563</v>
      </c>
      <c r="B435" s="661" t="s">
        <v>564</v>
      </c>
      <c r="C435" s="662" t="s">
        <v>577</v>
      </c>
      <c r="D435" s="663" t="s">
        <v>3250</v>
      </c>
      <c r="E435" s="662" t="s">
        <v>586</v>
      </c>
      <c r="F435" s="663" t="s">
        <v>3269</v>
      </c>
      <c r="G435" s="662" t="s">
        <v>608</v>
      </c>
      <c r="H435" s="662" t="s">
        <v>1064</v>
      </c>
      <c r="I435" s="662" t="s">
        <v>1065</v>
      </c>
      <c r="J435" s="662" t="s">
        <v>1066</v>
      </c>
      <c r="K435" s="662" t="s">
        <v>1067</v>
      </c>
      <c r="L435" s="664">
        <v>68.839738676261462</v>
      </c>
      <c r="M435" s="664">
        <v>3</v>
      </c>
      <c r="N435" s="665">
        <v>206.5192160287844</v>
      </c>
    </row>
    <row r="436" spans="1:14" ht="14.4" customHeight="1" x14ac:dyDescent="0.3">
      <c r="A436" s="660" t="s">
        <v>563</v>
      </c>
      <c r="B436" s="661" t="s">
        <v>564</v>
      </c>
      <c r="C436" s="662" t="s">
        <v>577</v>
      </c>
      <c r="D436" s="663" t="s">
        <v>3250</v>
      </c>
      <c r="E436" s="662" t="s">
        <v>586</v>
      </c>
      <c r="F436" s="663" t="s">
        <v>3269</v>
      </c>
      <c r="G436" s="662" t="s">
        <v>608</v>
      </c>
      <c r="H436" s="662" t="s">
        <v>1083</v>
      </c>
      <c r="I436" s="662" t="s">
        <v>215</v>
      </c>
      <c r="J436" s="662" t="s">
        <v>1084</v>
      </c>
      <c r="K436" s="662"/>
      <c r="L436" s="664">
        <v>116.01913433533592</v>
      </c>
      <c r="M436" s="664">
        <v>18</v>
      </c>
      <c r="N436" s="665">
        <v>2088.3444180360466</v>
      </c>
    </row>
    <row r="437" spans="1:14" ht="14.4" customHeight="1" x14ac:dyDescent="0.3">
      <c r="A437" s="660" t="s">
        <v>563</v>
      </c>
      <c r="B437" s="661" t="s">
        <v>564</v>
      </c>
      <c r="C437" s="662" t="s">
        <v>577</v>
      </c>
      <c r="D437" s="663" t="s">
        <v>3250</v>
      </c>
      <c r="E437" s="662" t="s">
        <v>586</v>
      </c>
      <c r="F437" s="663" t="s">
        <v>3269</v>
      </c>
      <c r="G437" s="662" t="s">
        <v>608</v>
      </c>
      <c r="H437" s="662" t="s">
        <v>1847</v>
      </c>
      <c r="I437" s="662" t="s">
        <v>1848</v>
      </c>
      <c r="J437" s="662" t="s">
        <v>1849</v>
      </c>
      <c r="K437" s="662" t="s">
        <v>1850</v>
      </c>
      <c r="L437" s="664">
        <v>146.85962728368898</v>
      </c>
      <c r="M437" s="664">
        <v>1</v>
      </c>
      <c r="N437" s="665">
        <v>146.85962728368898</v>
      </c>
    </row>
    <row r="438" spans="1:14" ht="14.4" customHeight="1" x14ac:dyDescent="0.3">
      <c r="A438" s="660" t="s">
        <v>563</v>
      </c>
      <c r="B438" s="661" t="s">
        <v>564</v>
      </c>
      <c r="C438" s="662" t="s">
        <v>577</v>
      </c>
      <c r="D438" s="663" t="s">
        <v>3250</v>
      </c>
      <c r="E438" s="662" t="s">
        <v>586</v>
      </c>
      <c r="F438" s="663" t="s">
        <v>3269</v>
      </c>
      <c r="G438" s="662" t="s">
        <v>608</v>
      </c>
      <c r="H438" s="662" t="s">
        <v>1851</v>
      </c>
      <c r="I438" s="662" t="s">
        <v>215</v>
      </c>
      <c r="J438" s="662" t="s">
        <v>1852</v>
      </c>
      <c r="K438" s="662"/>
      <c r="L438" s="664">
        <v>114.21000000000002</v>
      </c>
      <c r="M438" s="664">
        <v>1</v>
      </c>
      <c r="N438" s="665">
        <v>114.21000000000002</v>
      </c>
    </row>
    <row r="439" spans="1:14" ht="14.4" customHeight="1" x14ac:dyDescent="0.3">
      <c r="A439" s="660" t="s">
        <v>563</v>
      </c>
      <c r="B439" s="661" t="s">
        <v>564</v>
      </c>
      <c r="C439" s="662" t="s">
        <v>577</v>
      </c>
      <c r="D439" s="663" t="s">
        <v>3250</v>
      </c>
      <c r="E439" s="662" t="s">
        <v>586</v>
      </c>
      <c r="F439" s="663" t="s">
        <v>3269</v>
      </c>
      <c r="G439" s="662" t="s">
        <v>608</v>
      </c>
      <c r="H439" s="662" t="s">
        <v>1853</v>
      </c>
      <c r="I439" s="662" t="s">
        <v>215</v>
      </c>
      <c r="J439" s="662" t="s">
        <v>1854</v>
      </c>
      <c r="K439" s="662"/>
      <c r="L439" s="664">
        <v>50.82</v>
      </c>
      <c r="M439" s="664">
        <v>2</v>
      </c>
      <c r="N439" s="665">
        <v>101.64</v>
      </c>
    </row>
    <row r="440" spans="1:14" ht="14.4" customHeight="1" x14ac:dyDescent="0.3">
      <c r="A440" s="660" t="s">
        <v>563</v>
      </c>
      <c r="B440" s="661" t="s">
        <v>564</v>
      </c>
      <c r="C440" s="662" t="s">
        <v>577</v>
      </c>
      <c r="D440" s="663" t="s">
        <v>3250</v>
      </c>
      <c r="E440" s="662" t="s">
        <v>586</v>
      </c>
      <c r="F440" s="663" t="s">
        <v>3269</v>
      </c>
      <c r="G440" s="662" t="s">
        <v>608</v>
      </c>
      <c r="H440" s="662" t="s">
        <v>1092</v>
      </c>
      <c r="I440" s="662" t="s">
        <v>1093</v>
      </c>
      <c r="J440" s="662" t="s">
        <v>1094</v>
      </c>
      <c r="K440" s="662" t="s">
        <v>1095</v>
      </c>
      <c r="L440" s="664">
        <v>47.7321877289694</v>
      </c>
      <c r="M440" s="664">
        <v>109</v>
      </c>
      <c r="N440" s="665">
        <v>5202.808462457665</v>
      </c>
    </row>
    <row r="441" spans="1:14" ht="14.4" customHeight="1" x14ac:dyDescent="0.3">
      <c r="A441" s="660" t="s">
        <v>563</v>
      </c>
      <c r="B441" s="661" t="s">
        <v>564</v>
      </c>
      <c r="C441" s="662" t="s">
        <v>577</v>
      </c>
      <c r="D441" s="663" t="s">
        <v>3250</v>
      </c>
      <c r="E441" s="662" t="s">
        <v>586</v>
      </c>
      <c r="F441" s="663" t="s">
        <v>3269</v>
      </c>
      <c r="G441" s="662" t="s">
        <v>608</v>
      </c>
      <c r="H441" s="662" t="s">
        <v>1855</v>
      </c>
      <c r="I441" s="662" t="s">
        <v>215</v>
      </c>
      <c r="J441" s="662" t="s">
        <v>1856</v>
      </c>
      <c r="K441" s="662"/>
      <c r="L441" s="664">
        <v>75.165205400783293</v>
      </c>
      <c r="M441" s="664">
        <v>2</v>
      </c>
      <c r="N441" s="665">
        <v>150.33041080156659</v>
      </c>
    </row>
    <row r="442" spans="1:14" ht="14.4" customHeight="1" x14ac:dyDescent="0.3">
      <c r="A442" s="660" t="s">
        <v>563</v>
      </c>
      <c r="B442" s="661" t="s">
        <v>564</v>
      </c>
      <c r="C442" s="662" t="s">
        <v>577</v>
      </c>
      <c r="D442" s="663" t="s">
        <v>3250</v>
      </c>
      <c r="E442" s="662" t="s">
        <v>586</v>
      </c>
      <c r="F442" s="663" t="s">
        <v>3269</v>
      </c>
      <c r="G442" s="662" t="s">
        <v>608</v>
      </c>
      <c r="H442" s="662" t="s">
        <v>1099</v>
      </c>
      <c r="I442" s="662" t="s">
        <v>1100</v>
      </c>
      <c r="J442" s="662" t="s">
        <v>644</v>
      </c>
      <c r="K442" s="662" t="s">
        <v>1101</v>
      </c>
      <c r="L442" s="664">
        <v>65.274354066927174</v>
      </c>
      <c r="M442" s="664">
        <v>9</v>
      </c>
      <c r="N442" s="665">
        <v>587.46918660234462</v>
      </c>
    </row>
    <row r="443" spans="1:14" ht="14.4" customHeight="1" x14ac:dyDescent="0.3">
      <c r="A443" s="660" t="s">
        <v>563</v>
      </c>
      <c r="B443" s="661" t="s">
        <v>564</v>
      </c>
      <c r="C443" s="662" t="s">
        <v>577</v>
      </c>
      <c r="D443" s="663" t="s">
        <v>3250</v>
      </c>
      <c r="E443" s="662" t="s">
        <v>586</v>
      </c>
      <c r="F443" s="663" t="s">
        <v>3269</v>
      </c>
      <c r="G443" s="662" t="s">
        <v>608</v>
      </c>
      <c r="H443" s="662" t="s">
        <v>1105</v>
      </c>
      <c r="I443" s="662" t="s">
        <v>1106</v>
      </c>
      <c r="J443" s="662" t="s">
        <v>1107</v>
      </c>
      <c r="K443" s="662" t="s">
        <v>1108</v>
      </c>
      <c r="L443" s="664">
        <v>294.76</v>
      </c>
      <c r="M443" s="664">
        <v>1</v>
      </c>
      <c r="N443" s="665">
        <v>294.76</v>
      </c>
    </row>
    <row r="444" spans="1:14" ht="14.4" customHeight="1" x14ac:dyDescent="0.3">
      <c r="A444" s="660" t="s">
        <v>563</v>
      </c>
      <c r="B444" s="661" t="s">
        <v>564</v>
      </c>
      <c r="C444" s="662" t="s">
        <v>577</v>
      </c>
      <c r="D444" s="663" t="s">
        <v>3250</v>
      </c>
      <c r="E444" s="662" t="s">
        <v>586</v>
      </c>
      <c r="F444" s="663" t="s">
        <v>3269</v>
      </c>
      <c r="G444" s="662" t="s">
        <v>608</v>
      </c>
      <c r="H444" s="662" t="s">
        <v>1857</v>
      </c>
      <c r="I444" s="662" t="s">
        <v>215</v>
      </c>
      <c r="J444" s="662" t="s">
        <v>1858</v>
      </c>
      <c r="K444" s="662"/>
      <c r="L444" s="664">
        <v>46.54999947523045</v>
      </c>
      <c r="M444" s="664">
        <v>1</v>
      </c>
      <c r="N444" s="665">
        <v>46.54999947523045</v>
      </c>
    </row>
    <row r="445" spans="1:14" ht="14.4" customHeight="1" x14ac:dyDescent="0.3">
      <c r="A445" s="660" t="s">
        <v>563</v>
      </c>
      <c r="B445" s="661" t="s">
        <v>564</v>
      </c>
      <c r="C445" s="662" t="s">
        <v>577</v>
      </c>
      <c r="D445" s="663" t="s">
        <v>3250</v>
      </c>
      <c r="E445" s="662" t="s">
        <v>586</v>
      </c>
      <c r="F445" s="663" t="s">
        <v>3269</v>
      </c>
      <c r="G445" s="662" t="s">
        <v>608</v>
      </c>
      <c r="H445" s="662" t="s">
        <v>1116</v>
      </c>
      <c r="I445" s="662" t="s">
        <v>1117</v>
      </c>
      <c r="J445" s="662" t="s">
        <v>1118</v>
      </c>
      <c r="K445" s="662" t="s">
        <v>638</v>
      </c>
      <c r="L445" s="664">
        <v>71.196576369074094</v>
      </c>
      <c r="M445" s="664">
        <v>425</v>
      </c>
      <c r="N445" s="665">
        <v>30258.544956856491</v>
      </c>
    </row>
    <row r="446" spans="1:14" ht="14.4" customHeight="1" x14ac:dyDescent="0.3">
      <c r="A446" s="660" t="s">
        <v>563</v>
      </c>
      <c r="B446" s="661" t="s">
        <v>564</v>
      </c>
      <c r="C446" s="662" t="s">
        <v>577</v>
      </c>
      <c r="D446" s="663" t="s">
        <v>3250</v>
      </c>
      <c r="E446" s="662" t="s">
        <v>586</v>
      </c>
      <c r="F446" s="663" t="s">
        <v>3269</v>
      </c>
      <c r="G446" s="662" t="s">
        <v>608</v>
      </c>
      <c r="H446" s="662" t="s">
        <v>1119</v>
      </c>
      <c r="I446" s="662" t="s">
        <v>1120</v>
      </c>
      <c r="J446" s="662" t="s">
        <v>1121</v>
      </c>
      <c r="K446" s="662" t="s">
        <v>1122</v>
      </c>
      <c r="L446" s="664">
        <v>40.868789857596198</v>
      </c>
      <c r="M446" s="664">
        <v>19</v>
      </c>
      <c r="N446" s="665">
        <v>776.50700729432776</v>
      </c>
    </row>
    <row r="447" spans="1:14" ht="14.4" customHeight="1" x14ac:dyDescent="0.3">
      <c r="A447" s="660" t="s">
        <v>563</v>
      </c>
      <c r="B447" s="661" t="s">
        <v>564</v>
      </c>
      <c r="C447" s="662" t="s">
        <v>577</v>
      </c>
      <c r="D447" s="663" t="s">
        <v>3250</v>
      </c>
      <c r="E447" s="662" t="s">
        <v>586</v>
      </c>
      <c r="F447" s="663" t="s">
        <v>3269</v>
      </c>
      <c r="G447" s="662" t="s">
        <v>608</v>
      </c>
      <c r="H447" s="662" t="s">
        <v>1859</v>
      </c>
      <c r="I447" s="662" t="s">
        <v>1860</v>
      </c>
      <c r="J447" s="662" t="s">
        <v>1861</v>
      </c>
      <c r="K447" s="662" t="s">
        <v>1862</v>
      </c>
      <c r="L447" s="664">
        <v>372.35946381432331</v>
      </c>
      <c r="M447" s="664">
        <v>12</v>
      </c>
      <c r="N447" s="665">
        <v>4468.3135657718794</v>
      </c>
    </row>
    <row r="448" spans="1:14" ht="14.4" customHeight="1" x14ac:dyDescent="0.3">
      <c r="A448" s="660" t="s">
        <v>563</v>
      </c>
      <c r="B448" s="661" t="s">
        <v>564</v>
      </c>
      <c r="C448" s="662" t="s">
        <v>577</v>
      </c>
      <c r="D448" s="663" t="s">
        <v>3250</v>
      </c>
      <c r="E448" s="662" t="s">
        <v>586</v>
      </c>
      <c r="F448" s="663" t="s">
        <v>3269</v>
      </c>
      <c r="G448" s="662" t="s">
        <v>608</v>
      </c>
      <c r="H448" s="662" t="s">
        <v>1123</v>
      </c>
      <c r="I448" s="662" t="s">
        <v>1124</v>
      </c>
      <c r="J448" s="662" t="s">
        <v>1125</v>
      </c>
      <c r="K448" s="662" t="s">
        <v>1126</v>
      </c>
      <c r="L448" s="664">
        <v>254.76999999999998</v>
      </c>
      <c r="M448" s="664">
        <v>1</v>
      </c>
      <c r="N448" s="665">
        <v>254.76999999999998</v>
      </c>
    </row>
    <row r="449" spans="1:14" ht="14.4" customHeight="1" x14ac:dyDescent="0.3">
      <c r="A449" s="660" t="s">
        <v>563</v>
      </c>
      <c r="B449" s="661" t="s">
        <v>564</v>
      </c>
      <c r="C449" s="662" t="s">
        <v>577</v>
      </c>
      <c r="D449" s="663" t="s">
        <v>3250</v>
      </c>
      <c r="E449" s="662" t="s">
        <v>586</v>
      </c>
      <c r="F449" s="663" t="s">
        <v>3269</v>
      </c>
      <c r="G449" s="662" t="s">
        <v>608</v>
      </c>
      <c r="H449" s="662" t="s">
        <v>1863</v>
      </c>
      <c r="I449" s="662" t="s">
        <v>1864</v>
      </c>
      <c r="J449" s="662" t="s">
        <v>1125</v>
      </c>
      <c r="K449" s="662" t="s">
        <v>1865</v>
      </c>
      <c r="L449" s="664">
        <v>852.80663742196452</v>
      </c>
      <c r="M449" s="664">
        <v>55</v>
      </c>
      <c r="N449" s="665">
        <v>46904.365058208052</v>
      </c>
    </row>
    <row r="450" spans="1:14" ht="14.4" customHeight="1" x14ac:dyDescent="0.3">
      <c r="A450" s="660" t="s">
        <v>563</v>
      </c>
      <c r="B450" s="661" t="s">
        <v>564</v>
      </c>
      <c r="C450" s="662" t="s">
        <v>577</v>
      </c>
      <c r="D450" s="663" t="s">
        <v>3250</v>
      </c>
      <c r="E450" s="662" t="s">
        <v>586</v>
      </c>
      <c r="F450" s="663" t="s">
        <v>3269</v>
      </c>
      <c r="G450" s="662" t="s">
        <v>608</v>
      </c>
      <c r="H450" s="662" t="s">
        <v>1866</v>
      </c>
      <c r="I450" s="662" t="s">
        <v>1867</v>
      </c>
      <c r="J450" s="662" t="s">
        <v>1868</v>
      </c>
      <c r="K450" s="662" t="s">
        <v>1869</v>
      </c>
      <c r="L450" s="664">
        <v>263.65808587341797</v>
      </c>
      <c r="M450" s="664">
        <v>15</v>
      </c>
      <c r="N450" s="665">
        <v>3954.8712881012693</v>
      </c>
    </row>
    <row r="451" spans="1:14" ht="14.4" customHeight="1" x14ac:dyDescent="0.3">
      <c r="A451" s="660" t="s">
        <v>563</v>
      </c>
      <c r="B451" s="661" t="s">
        <v>564</v>
      </c>
      <c r="C451" s="662" t="s">
        <v>577</v>
      </c>
      <c r="D451" s="663" t="s">
        <v>3250</v>
      </c>
      <c r="E451" s="662" t="s">
        <v>586</v>
      </c>
      <c r="F451" s="663" t="s">
        <v>3269</v>
      </c>
      <c r="G451" s="662" t="s">
        <v>608</v>
      </c>
      <c r="H451" s="662" t="s">
        <v>1870</v>
      </c>
      <c r="I451" s="662" t="s">
        <v>1871</v>
      </c>
      <c r="J451" s="662" t="s">
        <v>1872</v>
      </c>
      <c r="K451" s="662" t="s">
        <v>1873</v>
      </c>
      <c r="L451" s="664">
        <v>79.692443378717158</v>
      </c>
      <c r="M451" s="664">
        <v>8</v>
      </c>
      <c r="N451" s="665">
        <v>637.53954702973726</v>
      </c>
    </row>
    <row r="452" spans="1:14" ht="14.4" customHeight="1" x14ac:dyDescent="0.3">
      <c r="A452" s="660" t="s">
        <v>563</v>
      </c>
      <c r="B452" s="661" t="s">
        <v>564</v>
      </c>
      <c r="C452" s="662" t="s">
        <v>577</v>
      </c>
      <c r="D452" s="663" t="s">
        <v>3250</v>
      </c>
      <c r="E452" s="662" t="s">
        <v>586</v>
      </c>
      <c r="F452" s="663" t="s">
        <v>3269</v>
      </c>
      <c r="G452" s="662" t="s">
        <v>608</v>
      </c>
      <c r="H452" s="662" t="s">
        <v>1874</v>
      </c>
      <c r="I452" s="662" t="s">
        <v>1875</v>
      </c>
      <c r="J452" s="662" t="s">
        <v>1876</v>
      </c>
      <c r="K452" s="662" t="s">
        <v>1191</v>
      </c>
      <c r="L452" s="664">
        <v>31.042340425531911</v>
      </c>
      <c r="M452" s="664">
        <v>47</v>
      </c>
      <c r="N452" s="665">
        <v>1458.9899999999998</v>
      </c>
    </row>
    <row r="453" spans="1:14" ht="14.4" customHeight="1" x14ac:dyDescent="0.3">
      <c r="A453" s="660" t="s">
        <v>563</v>
      </c>
      <c r="B453" s="661" t="s">
        <v>564</v>
      </c>
      <c r="C453" s="662" t="s">
        <v>577</v>
      </c>
      <c r="D453" s="663" t="s">
        <v>3250</v>
      </c>
      <c r="E453" s="662" t="s">
        <v>586</v>
      </c>
      <c r="F453" s="663" t="s">
        <v>3269</v>
      </c>
      <c r="G453" s="662" t="s">
        <v>608</v>
      </c>
      <c r="H453" s="662" t="s">
        <v>1877</v>
      </c>
      <c r="I453" s="662" t="s">
        <v>1878</v>
      </c>
      <c r="J453" s="662" t="s">
        <v>1058</v>
      </c>
      <c r="K453" s="662" t="s">
        <v>1879</v>
      </c>
      <c r="L453" s="664">
        <v>22.012881392937064</v>
      </c>
      <c r="M453" s="664">
        <v>144</v>
      </c>
      <c r="N453" s="665">
        <v>3169.8549205829372</v>
      </c>
    </row>
    <row r="454" spans="1:14" ht="14.4" customHeight="1" x14ac:dyDescent="0.3">
      <c r="A454" s="660" t="s">
        <v>563</v>
      </c>
      <c r="B454" s="661" t="s">
        <v>564</v>
      </c>
      <c r="C454" s="662" t="s">
        <v>577</v>
      </c>
      <c r="D454" s="663" t="s">
        <v>3250</v>
      </c>
      <c r="E454" s="662" t="s">
        <v>586</v>
      </c>
      <c r="F454" s="663" t="s">
        <v>3269</v>
      </c>
      <c r="G454" s="662" t="s">
        <v>608</v>
      </c>
      <c r="H454" s="662" t="s">
        <v>1131</v>
      </c>
      <c r="I454" s="662" t="s">
        <v>1131</v>
      </c>
      <c r="J454" s="662" t="s">
        <v>1132</v>
      </c>
      <c r="K454" s="662" t="s">
        <v>731</v>
      </c>
      <c r="L454" s="664">
        <v>53.980000000000011</v>
      </c>
      <c r="M454" s="664">
        <v>2</v>
      </c>
      <c r="N454" s="665">
        <v>107.96000000000002</v>
      </c>
    </row>
    <row r="455" spans="1:14" ht="14.4" customHeight="1" x14ac:dyDescent="0.3">
      <c r="A455" s="660" t="s">
        <v>563</v>
      </c>
      <c r="B455" s="661" t="s">
        <v>564</v>
      </c>
      <c r="C455" s="662" t="s">
        <v>577</v>
      </c>
      <c r="D455" s="663" t="s">
        <v>3250</v>
      </c>
      <c r="E455" s="662" t="s">
        <v>586</v>
      </c>
      <c r="F455" s="663" t="s">
        <v>3269</v>
      </c>
      <c r="G455" s="662" t="s">
        <v>608</v>
      </c>
      <c r="H455" s="662" t="s">
        <v>1880</v>
      </c>
      <c r="I455" s="662" t="s">
        <v>1881</v>
      </c>
      <c r="J455" s="662" t="s">
        <v>1882</v>
      </c>
      <c r="K455" s="662" t="s">
        <v>1883</v>
      </c>
      <c r="L455" s="664">
        <v>1083.6117761692126</v>
      </c>
      <c r="M455" s="664">
        <v>5</v>
      </c>
      <c r="N455" s="665">
        <v>5418.0588808460634</v>
      </c>
    </row>
    <row r="456" spans="1:14" ht="14.4" customHeight="1" x14ac:dyDescent="0.3">
      <c r="A456" s="660" t="s">
        <v>563</v>
      </c>
      <c r="B456" s="661" t="s">
        <v>564</v>
      </c>
      <c r="C456" s="662" t="s">
        <v>577</v>
      </c>
      <c r="D456" s="663" t="s">
        <v>3250</v>
      </c>
      <c r="E456" s="662" t="s">
        <v>586</v>
      </c>
      <c r="F456" s="663" t="s">
        <v>3269</v>
      </c>
      <c r="G456" s="662" t="s">
        <v>608</v>
      </c>
      <c r="H456" s="662" t="s">
        <v>1137</v>
      </c>
      <c r="I456" s="662" t="s">
        <v>1138</v>
      </c>
      <c r="J456" s="662" t="s">
        <v>1139</v>
      </c>
      <c r="K456" s="662" t="s">
        <v>1140</v>
      </c>
      <c r="L456" s="664">
        <v>86.131033354851397</v>
      </c>
      <c r="M456" s="664">
        <v>51</v>
      </c>
      <c r="N456" s="665">
        <v>4392.6827010974212</v>
      </c>
    </row>
    <row r="457" spans="1:14" ht="14.4" customHeight="1" x14ac:dyDescent="0.3">
      <c r="A457" s="660" t="s">
        <v>563</v>
      </c>
      <c r="B457" s="661" t="s">
        <v>564</v>
      </c>
      <c r="C457" s="662" t="s">
        <v>577</v>
      </c>
      <c r="D457" s="663" t="s">
        <v>3250</v>
      </c>
      <c r="E457" s="662" t="s">
        <v>586</v>
      </c>
      <c r="F457" s="663" t="s">
        <v>3269</v>
      </c>
      <c r="G457" s="662" t="s">
        <v>608</v>
      </c>
      <c r="H457" s="662" t="s">
        <v>1884</v>
      </c>
      <c r="I457" s="662" t="s">
        <v>1885</v>
      </c>
      <c r="J457" s="662" t="s">
        <v>1886</v>
      </c>
      <c r="K457" s="662" t="s">
        <v>1887</v>
      </c>
      <c r="L457" s="664">
        <v>17934.14</v>
      </c>
      <c r="M457" s="664">
        <v>1</v>
      </c>
      <c r="N457" s="665">
        <v>17934.14</v>
      </c>
    </row>
    <row r="458" spans="1:14" ht="14.4" customHeight="1" x14ac:dyDescent="0.3">
      <c r="A458" s="660" t="s">
        <v>563</v>
      </c>
      <c r="B458" s="661" t="s">
        <v>564</v>
      </c>
      <c r="C458" s="662" t="s">
        <v>577</v>
      </c>
      <c r="D458" s="663" t="s">
        <v>3250</v>
      </c>
      <c r="E458" s="662" t="s">
        <v>586</v>
      </c>
      <c r="F458" s="663" t="s">
        <v>3269</v>
      </c>
      <c r="G458" s="662" t="s">
        <v>608</v>
      </c>
      <c r="H458" s="662" t="s">
        <v>1888</v>
      </c>
      <c r="I458" s="662" t="s">
        <v>215</v>
      </c>
      <c r="J458" s="662" t="s">
        <v>1889</v>
      </c>
      <c r="K458" s="662" t="s">
        <v>1890</v>
      </c>
      <c r="L458" s="664">
        <v>471.5</v>
      </c>
      <c r="M458" s="664">
        <v>622</v>
      </c>
      <c r="N458" s="665">
        <v>293273</v>
      </c>
    </row>
    <row r="459" spans="1:14" ht="14.4" customHeight="1" x14ac:dyDescent="0.3">
      <c r="A459" s="660" t="s">
        <v>563</v>
      </c>
      <c r="B459" s="661" t="s">
        <v>564</v>
      </c>
      <c r="C459" s="662" t="s">
        <v>577</v>
      </c>
      <c r="D459" s="663" t="s">
        <v>3250</v>
      </c>
      <c r="E459" s="662" t="s">
        <v>586</v>
      </c>
      <c r="F459" s="663" t="s">
        <v>3269</v>
      </c>
      <c r="G459" s="662" t="s">
        <v>608</v>
      </c>
      <c r="H459" s="662" t="s">
        <v>1891</v>
      </c>
      <c r="I459" s="662" t="s">
        <v>1892</v>
      </c>
      <c r="J459" s="662" t="s">
        <v>1893</v>
      </c>
      <c r="K459" s="662" t="s">
        <v>1015</v>
      </c>
      <c r="L459" s="664">
        <v>50.13</v>
      </c>
      <c r="M459" s="664">
        <v>2</v>
      </c>
      <c r="N459" s="665">
        <v>100.26</v>
      </c>
    </row>
    <row r="460" spans="1:14" ht="14.4" customHeight="1" x14ac:dyDescent="0.3">
      <c r="A460" s="660" t="s">
        <v>563</v>
      </c>
      <c r="B460" s="661" t="s">
        <v>564</v>
      </c>
      <c r="C460" s="662" t="s">
        <v>577</v>
      </c>
      <c r="D460" s="663" t="s">
        <v>3250</v>
      </c>
      <c r="E460" s="662" t="s">
        <v>586</v>
      </c>
      <c r="F460" s="663" t="s">
        <v>3269</v>
      </c>
      <c r="G460" s="662" t="s">
        <v>608</v>
      </c>
      <c r="H460" s="662" t="s">
        <v>1894</v>
      </c>
      <c r="I460" s="662" t="s">
        <v>1895</v>
      </c>
      <c r="J460" s="662" t="s">
        <v>1896</v>
      </c>
      <c r="K460" s="662" t="s">
        <v>1897</v>
      </c>
      <c r="L460" s="664">
        <v>259.52743055555561</v>
      </c>
      <c r="M460" s="664">
        <v>36</v>
      </c>
      <c r="N460" s="665">
        <v>9342.9875000000011</v>
      </c>
    </row>
    <row r="461" spans="1:14" ht="14.4" customHeight="1" x14ac:dyDescent="0.3">
      <c r="A461" s="660" t="s">
        <v>563</v>
      </c>
      <c r="B461" s="661" t="s">
        <v>564</v>
      </c>
      <c r="C461" s="662" t="s">
        <v>577</v>
      </c>
      <c r="D461" s="663" t="s">
        <v>3250</v>
      </c>
      <c r="E461" s="662" t="s">
        <v>586</v>
      </c>
      <c r="F461" s="663" t="s">
        <v>3269</v>
      </c>
      <c r="G461" s="662" t="s">
        <v>608</v>
      </c>
      <c r="H461" s="662" t="s">
        <v>1898</v>
      </c>
      <c r="I461" s="662" t="s">
        <v>1899</v>
      </c>
      <c r="J461" s="662" t="s">
        <v>1900</v>
      </c>
      <c r="K461" s="662" t="s">
        <v>1901</v>
      </c>
      <c r="L461" s="664">
        <v>58.869862224636385</v>
      </c>
      <c r="M461" s="664">
        <v>14</v>
      </c>
      <c r="N461" s="665">
        <v>824.17807114490938</v>
      </c>
    </row>
    <row r="462" spans="1:14" ht="14.4" customHeight="1" x14ac:dyDescent="0.3">
      <c r="A462" s="660" t="s">
        <v>563</v>
      </c>
      <c r="B462" s="661" t="s">
        <v>564</v>
      </c>
      <c r="C462" s="662" t="s">
        <v>577</v>
      </c>
      <c r="D462" s="663" t="s">
        <v>3250</v>
      </c>
      <c r="E462" s="662" t="s">
        <v>586</v>
      </c>
      <c r="F462" s="663" t="s">
        <v>3269</v>
      </c>
      <c r="G462" s="662" t="s">
        <v>608</v>
      </c>
      <c r="H462" s="662" t="s">
        <v>1902</v>
      </c>
      <c r="I462" s="662" t="s">
        <v>1903</v>
      </c>
      <c r="J462" s="662" t="s">
        <v>1904</v>
      </c>
      <c r="K462" s="662" t="s">
        <v>1905</v>
      </c>
      <c r="L462" s="664">
        <v>56.749430257227814</v>
      </c>
      <c r="M462" s="664">
        <v>1</v>
      </c>
      <c r="N462" s="665">
        <v>56.749430257227814</v>
      </c>
    </row>
    <row r="463" spans="1:14" ht="14.4" customHeight="1" x14ac:dyDescent="0.3">
      <c r="A463" s="660" t="s">
        <v>563</v>
      </c>
      <c r="B463" s="661" t="s">
        <v>564</v>
      </c>
      <c r="C463" s="662" t="s">
        <v>577</v>
      </c>
      <c r="D463" s="663" t="s">
        <v>3250</v>
      </c>
      <c r="E463" s="662" t="s">
        <v>586</v>
      </c>
      <c r="F463" s="663" t="s">
        <v>3269</v>
      </c>
      <c r="G463" s="662" t="s">
        <v>608</v>
      </c>
      <c r="H463" s="662" t="s">
        <v>1906</v>
      </c>
      <c r="I463" s="662" t="s">
        <v>1907</v>
      </c>
      <c r="J463" s="662" t="s">
        <v>1908</v>
      </c>
      <c r="K463" s="662" t="s">
        <v>1909</v>
      </c>
      <c r="L463" s="664">
        <v>104.06922250059179</v>
      </c>
      <c r="M463" s="664">
        <v>5</v>
      </c>
      <c r="N463" s="665">
        <v>520.34611250295893</v>
      </c>
    </row>
    <row r="464" spans="1:14" ht="14.4" customHeight="1" x14ac:dyDescent="0.3">
      <c r="A464" s="660" t="s">
        <v>563</v>
      </c>
      <c r="B464" s="661" t="s">
        <v>564</v>
      </c>
      <c r="C464" s="662" t="s">
        <v>577</v>
      </c>
      <c r="D464" s="663" t="s">
        <v>3250</v>
      </c>
      <c r="E464" s="662" t="s">
        <v>586</v>
      </c>
      <c r="F464" s="663" t="s">
        <v>3269</v>
      </c>
      <c r="G464" s="662" t="s">
        <v>608</v>
      </c>
      <c r="H464" s="662" t="s">
        <v>1910</v>
      </c>
      <c r="I464" s="662" t="s">
        <v>1911</v>
      </c>
      <c r="J464" s="662" t="s">
        <v>1912</v>
      </c>
      <c r="K464" s="662" t="s">
        <v>1913</v>
      </c>
      <c r="L464" s="664">
        <v>291.07</v>
      </c>
      <c r="M464" s="664">
        <v>1</v>
      </c>
      <c r="N464" s="665">
        <v>291.07</v>
      </c>
    </row>
    <row r="465" spans="1:14" ht="14.4" customHeight="1" x14ac:dyDescent="0.3">
      <c r="A465" s="660" t="s">
        <v>563</v>
      </c>
      <c r="B465" s="661" t="s">
        <v>564</v>
      </c>
      <c r="C465" s="662" t="s">
        <v>577</v>
      </c>
      <c r="D465" s="663" t="s">
        <v>3250</v>
      </c>
      <c r="E465" s="662" t="s">
        <v>586</v>
      </c>
      <c r="F465" s="663" t="s">
        <v>3269</v>
      </c>
      <c r="G465" s="662" t="s">
        <v>608</v>
      </c>
      <c r="H465" s="662" t="s">
        <v>1914</v>
      </c>
      <c r="I465" s="662" t="s">
        <v>1915</v>
      </c>
      <c r="J465" s="662" t="s">
        <v>1916</v>
      </c>
      <c r="K465" s="662" t="s">
        <v>1917</v>
      </c>
      <c r="L465" s="664">
        <v>58.5</v>
      </c>
      <c r="M465" s="664">
        <v>1</v>
      </c>
      <c r="N465" s="665">
        <v>58.5</v>
      </c>
    </row>
    <row r="466" spans="1:14" ht="14.4" customHeight="1" x14ac:dyDescent="0.3">
      <c r="A466" s="660" t="s">
        <v>563</v>
      </c>
      <c r="B466" s="661" t="s">
        <v>564</v>
      </c>
      <c r="C466" s="662" t="s">
        <v>577</v>
      </c>
      <c r="D466" s="663" t="s">
        <v>3250</v>
      </c>
      <c r="E466" s="662" t="s">
        <v>586</v>
      </c>
      <c r="F466" s="663" t="s">
        <v>3269</v>
      </c>
      <c r="G466" s="662" t="s">
        <v>608</v>
      </c>
      <c r="H466" s="662" t="s">
        <v>1918</v>
      </c>
      <c r="I466" s="662" t="s">
        <v>1919</v>
      </c>
      <c r="J466" s="662" t="s">
        <v>1920</v>
      </c>
      <c r="K466" s="662" t="s">
        <v>1921</v>
      </c>
      <c r="L466" s="664">
        <v>106.3709756097561</v>
      </c>
      <c r="M466" s="664">
        <v>41</v>
      </c>
      <c r="N466" s="665">
        <v>4361.21</v>
      </c>
    </row>
    <row r="467" spans="1:14" ht="14.4" customHeight="1" x14ac:dyDescent="0.3">
      <c r="A467" s="660" t="s">
        <v>563</v>
      </c>
      <c r="B467" s="661" t="s">
        <v>564</v>
      </c>
      <c r="C467" s="662" t="s">
        <v>577</v>
      </c>
      <c r="D467" s="663" t="s">
        <v>3250</v>
      </c>
      <c r="E467" s="662" t="s">
        <v>586</v>
      </c>
      <c r="F467" s="663" t="s">
        <v>3269</v>
      </c>
      <c r="G467" s="662" t="s">
        <v>608</v>
      </c>
      <c r="H467" s="662" t="s">
        <v>1922</v>
      </c>
      <c r="I467" s="662" t="s">
        <v>215</v>
      </c>
      <c r="J467" s="662" t="s">
        <v>1923</v>
      </c>
      <c r="K467" s="662" t="s">
        <v>1924</v>
      </c>
      <c r="L467" s="664">
        <v>23.700212907935558</v>
      </c>
      <c r="M467" s="664">
        <v>456</v>
      </c>
      <c r="N467" s="665">
        <v>10807.297086018614</v>
      </c>
    </row>
    <row r="468" spans="1:14" ht="14.4" customHeight="1" x14ac:dyDescent="0.3">
      <c r="A468" s="660" t="s">
        <v>563</v>
      </c>
      <c r="B468" s="661" t="s">
        <v>564</v>
      </c>
      <c r="C468" s="662" t="s">
        <v>577</v>
      </c>
      <c r="D468" s="663" t="s">
        <v>3250</v>
      </c>
      <c r="E468" s="662" t="s">
        <v>586</v>
      </c>
      <c r="F468" s="663" t="s">
        <v>3269</v>
      </c>
      <c r="G468" s="662" t="s">
        <v>608</v>
      </c>
      <c r="H468" s="662" t="s">
        <v>1174</v>
      </c>
      <c r="I468" s="662" t="s">
        <v>215</v>
      </c>
      <c r="J468" s="662" t="s">
        <v>1175</v>
      </c>
      <c r="K468" s="662"/>
      <c r="L468" s="664">
        <v>76.987796784201365</v>
      </c>
      <c r="M468" s="664">
        <v>14</v>
      </c>
      <c r="N468" s="665">
        <v>1077.8291549788191</v>
      </c>
    </row>
    <row r="469" spans="1:14" ht="14.4" customHeight="1" x14ac:dyDescent="0.3">
      <c r="A469" s="660" t="s">
        <v>563</v>
      </c>
      <c r="B469" s="661" t="s">
        <v>564</v>
      </c>
      <c r="C469" s="662" t="s">
        <v>577</v>
      </c>
      <c r="D469" s="663" t="s">
        <v>3250</v>
      </c>
      <c r="E469" s="662" t="s">
        <v>586</v>
      </c>
      <c r="F469" s="663" t="s">
        <v>3269</v>
      </c>
      <c r="G469" s="662" t="s">
        <v>608</v>
      </c>
      <c r="H469" s="662" t="s">
        <v>1925</v>
      </c>
      <c r="I469" s="662" t="s">
        <v>215</v>
      </c>
      <c r="J469" s="662" t="s">
        <v>1926</v>
      </c>
      <c r="K469" s="662"/>
      <c r="L469" s="664">
        <v>222.98000000000005</v>
      </c>
      <c r="M469" s="664">
        <v>1</v>
      </c>
      <c r="N469" s="665">
        <v>222.98000000000005</v>
      </c>
    </row>
    <row r="470" spans="1:14" ht="14.4" customHeight="1" x14ac:dyDescent="0.3">
      <c r="A470" s="660" t="s">
        <v>563</v>
      </c>
      <c r="B470" s="661" t="s">
        <v>564</v>
      </c>
      <c r="C470" s="662" t="s">
        <v>577</v>
      </c>
      <c r="D470" s="663" t="s">
        <v>3250</v>
      </c>
      <c r="E470" s="662" t="s">
        <v>586</v>
      </c>
      <c r="F470" s="663" t="s">
        <v>3269</v>
      </c>
      <c r="G470" s="662" t="s">
        <v>608</v>
      </c>
      <c r="H470" s="662" t="s">
        <v>1927</v>
      </c>
      <c r="I470" s="662" t="s">
        <v>215</v>
      </c>
      <c r="J470" s="662" t="s">
        <v>1928</v>
      </c>
      <c r="K470" s="662"/>
      <c r="L470" s="664">
        <v>216.83977150112446</v>
      </c>
      <c r="M470" s="664">
        <v>1</v>
      </c>
      <c r="N470" s="665">
        <v>216.83977150112446</v>
      </c>
    </row>
    <row r="471" spans="1:14" ht="14.4" customHeight="1" x14ac:dyDescent="0.3">
      <c r="A471" s="660" t="s">
        <v>563</v>
      </c>
      <c r="B471" s="661" t="s">
        <v>564</v>
      </c>
      <c r="C471" s="662" t="s">
        <v>577</v>
      </c>
      <c r="D471" s="663" t="s">
        <v>3250</v>
      </c>
      <c r="E471" s="662" t="s">
        <v>586</v>
      </c>
      <c r="F471" s="663" t="s">
        <v>3269</v>
      </c>
      <c r="G471" s="662" t="s">
        <v>608</v>
      </c>
      <c r="H471" s="662" t="s">
        <v>1176</v>
      </c>
      <c r="I471" s="662" t="s">
        <v>1177</v>
      </c>
      <c r="J471" s="662" t="s">
        <v>1178</v>
      </c>
      <c r="K471" s="662" t="s">
        <v>1179</v>
      </c>
      <c r="L471" s="664">
        <v>43.7</v>
      </c>
      <c r="M471" s="664">
        <v>1</v>
      </c>
      <c r="N471" s="665">
        <v>43.7</v>
      </c>
    </row>
    <row r="472" spans="1:14" ht="14.4" customHeight="1" x14ac:dyDescent="0.3">
      <c r="A472" s="660" t="s">
        <v>563</v>
      </c>
      <c r="B472" s="661" t="s">
        <v>564</v>
      </c>
      <c r="C472" s="662" t="s">
        <v>577</v>
      </c>
      <c r="D472" s="663" t="s">
        <v>3250</v>
      </c>
      <c r="E472" s="662" t="s">
        <v>586</v>
      </c>
      <c r="F472" s="663" t="s">
        <v>3269</v>
      </c>
      <c r="G472" s="662" t="s">
        <v>608</v>
      </c>
      <c r="H472" s="662" t="s">
        <v>1180</v>
      </c>
      <c r="I472" s="662" t="s">
        <v>1181</v>
      </c>
      <c r="J472" s="662" t="s">
        <v>1182</v>
      </c>
      <c r="K472" s="662" t="s">
        <v>1183</v>
      </c>
      <c r="L472" s="664">
        <v>112.61979244370792</v>
      </c>
      <c r="M472" s="664">
        <v>150</v>
      </c>
      <c r="N472" s="665">
        <v>16892.968866556188</v>
      </c>
    </row>
    <row r="473" spans="1:14" ht="14.4" customHeight="1" x14ac:dyDescent="0.3">
      <c r="A473" s="660" t="s">
        <v>563</v>
      </c>
      <c r="B473" s="661" t="s">
        <v>564</v>
      </c>
      <c r="C473" s="662" t="s">
        <v>577</v>
      </c>
      <c r="D473" s="663" t="s">
        <v>3250</v>
      </c>
      <c r="E473" s="662" t="s">
        <v>586</v>
      </c>
      <c r="F473" s="663" t="s">
        <v>3269</v>
      </c>
      <c r="G473" s="662" t="s">
        <v>608</v>
      </c>
      <c r="H473" s="662" t="s">
        <v>1929</v>
      </c>
      <c r="I473" s="662" t="s">
        <v>1930</v>
      </c>
      <c r="J473" s="662" t="s">
        <v>1931</v>
      </c>
      <c r="K473" s="662" t="s">
        <v>1191</v>
      </c>
      <c r="L473" s="664">
        <v>37.25</v>
      </c>
      <c r="M473" s="664">
        <v>2</v>
      </c>
      <c r="N473" s="665">
        <v>74.5</v>
      </c>
    </row>
    <row r="474" spans="1:14" ht="14.4" customHeight="1" x14ac:dyDescent="0.3">
      <c r="A474" s="660" t="s">
        <v>563</v>
      </c>
      <c r="B474" s="661" t="s">
        <v>564</v>
      </c>
      <c r="C474" s="662" t="s">
        <v>577</v>
      </c>
      <c r="D474" s="663" t="s">
        <v>3250</v>
      </c>
      <c r="E474" s="662" t="s">
        <v>586</v>
      </c>
      <c r="F474" s="663" t="s">
        <v>3269</v>
      </c>
      <c r="G474" s="662" t="s">
        <v>608</v>
      </c>
      <c r="H474" s="662" t="s">
        <v>1932</v>
      </c>
      <c r="I474" s="662" t="s">
        <v>1932</v>
      </c>
      <c r="J474" s="662" t="s">
        <v>1933</v>
      </c>
      <c r="K474" s="662" t="s">
        <v>1934</v>
      </c>
      <c r="L474" s="664">
        <v>84.610078186864484</v>
      </c>
      <c r="M474" s="664">
        <v>1</v>
      </c>
      <c r="N474" s="665">
        <v>84.610078186864484</v>
      </c>
    </row>
    <row r="475" spans="1:14" ht="14.4" customHeight="1" x14ac:dyDescent="0.3">
      <c r="A475" s="660" t="s">
        <v>563</v>
      </c>
      <c r="B475" s="661" t="s">
        <v>564</v>
      </c>
      <c r="C475" s="662" t="s">
        <v>577</v>
      </c>
      <c r="D475" s="663" t="s">
        <v>3250</v>
      </c>
      <c r="E475" s="662" t="s">
        <v>586</v>
      </c>
      <c r="F475" s="663" t="s">
        <v>3269</v>
      </c>
      <c r="G475" s="662" t="s">
        <v>608</v>
      </c>
      <c r="H475" s="662" t="s">
        <v>1935</v>
      </c>
      <c r="I475" s="662" t="s">
        <v>215</v>
      </c>
      <c r="J475" s="662" t="s">
        <v>1936</v>
      </c>
      <c r="K475" s="662" t="s">
        <v>1937</v>
      </c>
      <c r="L475" s="664">
        <v>199.67000000000004</v>
      </c>
      <c r="M475" s="664">
        <v>7</v>
      </c>
      <c r="N475" s="665">
        <v>1397.6900000000003</v>
      </c>
    </row>
    <row r="476" spans="1:14" ht="14.4" customHeight="1" x14ac:dyDescent="0.3">
      <c r="A476" s="660" t="s">
        <v>563</v>
      </c>
      <c r="B476" s="661" t="s">
        <v>564</v>
      </c>
      <c r="C476" s="662" t="s">
        <v>577</v>
      </c>
      <c r="D476" s="663" t="s">
        <v>3250</v>
      </c>
      <c r="E476" s="662" t="s">
        <v>586</v>
      </c>
      <c r="F476" s="663" t="s">
        <v>3269</v>
      </c>
      <c r="G476" s="662" t="s">
        <v>608</v>
      </c>
      <c r="H476" s="662" t="s">
        <v>1938</v>
      </c>
      <c r="I476" s="662" t="s">
        <v>215</v>
      </c>
      <c r="J476" s="662" t="s">
        <v>1939</v>
      </c>
      <c r="K476" s="662" t="s">
        <v>1940</v>
      </c>
      <c r="L476" s="664">
        <v>180.9556367527488</v>
      </c>
      <c r="M476" s="664">
        <v>55</v>
      </c>
      <c r="N476" s="665">
        <v>9952.5600214011847</v>
      </c>
    </row>
    <row r="477" spans="1:14" ht="14.4" customHeight="1" x14ac:dyDescent="0.3">
      <c r="A477" s="660" t="s">
        <v>563</v>
      </c>
      <c r="B477" s="661" t="s">
        <v>564</v>
      </c>
      <c r="C477" s="662" t="s">
        <v>577</v>
      </c>
      <c r="D477" s="663" t="s">
        <v>3250</v>
      </c>
      <c r="E477" s="662" t="s">
        <v>586</v>
      </c>
      <c r="F477" s="663" t="s">
        <v>3269</v>
      </c>
      <c r="G477" s="662" t="s">
        <v>608</v>
      </c>
      <c r="H477" s="662" t="s">
        <v>1192</v>
      </c>
      <c r="I477" s="662" t="s">
        <v>1193</v>
      </c>
      <c r="J477" s="662" t="s">
        <v>1194</v>
      </c>
      <c r="K477" s="662" t="s">
        <v>1195</v>
      </c>
      <c r="L477" s="664">
        <v>385.38521126760583</v>
      </c>
      <c r="M477" s="664">
        <v>71</v>
      </c>
      <c r="N477" s="665">
        <v>27362.350000000013</v>
      </c>
    </row>
    <row r="478" spans="1:14" ht="14.4" customHeight="1" x14ac:dyDescent="0.3">
      <c r="A478" s="660" t="s">
        <v>563</v>
      </c>
      <c r="B478" s="661" t="s">
        <v>564</v>
      </c>
      <c r="C478" s="662" t="s">
        <v>577</v>
      </c>
      <c r="D478" s="663" t="s">
        <v>3250</v>
      </c>
      <c r="E478" s="662" t="s">
        <v>586</v>
      </c>
      <c r="F478" s="663" t="s">
        <v>3269</v>
      </c>
      <c r="G478" s="662" t="s">
        <v>608</v>
      </c>
      <c r="H478" s="662" t="s">
        <v>1200</v>
      </c>
      <c r="I478" s="662" t="s">
        <v>1200</v>
      </c>
      <c r="J478" s="662" t="s">
        <v>1201</v>
      </c>
      <c r="K478" s="662" t="s">
        <v>1202</v>
      </c>
      <c r="L478" s="664">
        <v>46.75</v>
      </c>
      <c r="M478" s="664">
        <v>5</v>
      </c>
      <c r="N478" s="665">
        <v>233.75</v>
      </c>
    </row>
    <row r="479" spans="1:14" ht="14.4" customHeight="1" x14ac:dyDescent="0.3">
      <c r="A479" s="660" t="s">
        <v>563</v>
      </c>
      <c r="B479" s="661" t="s">
        <v>564</v>
      </c>
      <c r="C479" s="662" t="s">
        <v>577</v>
      </c>
      <c r="D479" s="663" t="s">
        <v>3250</v>
      </c>
      <c r="E479" s="662" t="s">
        <v>586</v>
      </c>
      <c r="F479" s="663" t="s">
        <v>3269</v>
      </c>
      <c r="G479" s="662" t="s">
        <v>608</v>
      </c>
      <c r="H479" s="662" t="s">
        <v>1941</v>
      </c>
      <c r="I479" s="662" t="s">
        <v>1942</v>
      </c>
      <c r="J479" s="662" t="s">
        <v>1943</v>
      </c>
      <c r="K479" s="662" t="s">
        <v>1944</v>
      </c>
      <c r="L479" s="664">
        <v>55.199999999999996</v>
      </c>
      <c r="M479" s="664">
        <v>2</v>
      </c>
      <c r="N479" s="665">
        <v>110.39999999999999</v>
      </c>
    </row>
    <row r="480" spans="1:14" ht="14.4" customHeight="1" x14ac:dyDescent="0.3">
      <c r="A480" s="660" t="s">
        <v>563</v>
      </c>
      <c r="B480" s="661" t="s">
        <v>564</v>
      </c>
      <c r="C480" s="662" t="s">
        <v>577</v>
      </c>
      <c r="D480" s="663" t="s">
        <v>3250</v>
      </c>
      <c r="E480" s="662" t="s">
        <v>586</v>
      </c>
      <c r="F480" s="663" t="s">
        <v>3269</v>
      </c>
      <c r="G480" s="662" t="s">
        <v>608</v>
      </c>
      <c r="H480" s="662" t="s">
        <v>1945</v>
      </c>
      <c r="I480" s="662" t="s">
        <v>215</v>
      </c>
      <c r="J480" s="662" t="s">
        <v>1946</v>
      </c>
      <c r="K480" s="662" t="s">
        <v>1947</v>
      </c>
      <c r="L480" s="664">
        <v>22.069930718261983</v>
      </c>
      <c r="M480" s="664">
        <v>6</v>
      </c>
      <c r="N480" s="665">
        <v>132.41958430957189</v>
      </c>
    </row>
    <row r="481" spans="1:14" ht="14.4" customHeight="1" x14ac:dyDescent="0.3">
      <c r="A481" s="660" t="s">
        <v>563</v>
      </c>
      <c r="B481" s="661" t="s">
        <v>564</v>
      </c>
      <c r="C481" s="662" t="s">
        <v>577</v>
      </c>
      <c r="D481" s="663" t="s">
        <v>3250</v>
      </c>
      <c r="E481" s="662" t="s">
        <v>586</v>
      </c>
      <c r="F481" s="663" t="s">
        <v>3269</v>
      </c>
      <c r="G481" s="662" t="s">
        <v>608</v>
      </c>
      <c r="H481" s="662" t="s">
        <v>1948</v>
      </c>
      <c r="I481" s="662" t="s">
        <v>1949</v>
      </c>
      <c r="J481" s="662" t="s">
        <v>1950</v>
      </c>
      <c r="K481" s="662" t="s">
        <v>1191</v>
      </c>
      <c r="L481" s="664">
        <v>291.27</v>
      </c>
      <c r="M481" s="664">
        <v>4</v>
      </c>
      <c r="N481" s="665">
        <v>1165.08</v>
      </c>
    </row>
    <row r="482" spans="1:14" ht="14.4" customHeight="1" x14ac:dyDescent="0.3">
      <c r="A482" s="660" t="s">
        <v>563</v>
      </c>
      <c r="B482" s="661" t="s">
        <v>564</v>
      </c>
      <c r="C482" s="662" t="s">
        <v>577</v>
      </c>
      <c r="D482" s="663" t="s">
        <v>3250</v>
      </c>
      <c r="E482" s="662" t="s">
        <v>586</v>
      </c>
      <c r="F482" s="663" t="s">
        <v>3269</v>
      </c>
      <c r="G482" s="662" t="s">
        <v>608</v>
      </c>
      <c r="H482" s="662" t="s">
        <v>1951</v>
      </c>
      <c r="I482" s="662" t="s">
        <v>1952</v>
      </c>
      <c r="J482" s="662" t="s">
        <v>854</v>
      </c>
      <c r="K482" s="662" t="s">
        <v>1953</v>
      </c>
      <c r="L482" s="664">
        <v>138.71000364763907</v>
      </c>
      <c r="M482" s="664">
        <v>12</v>
      </c>
      <c r="N482" s="665">
        <v>1664.5200437716687</v>
      </c>
    </row>
    <row r="483" spans="1:14" ht="14.4" customHeight="1" x14ac:dyDescent="0.3">
      <c r="A483" s="660" t="s">
        <v>563</v>
      </c>
      <c r="B483" s="661" t="s">
        <v>564</v>
      </c>
      <c r="C483" s="662" t="s">
        <v>577</v>
      </c>
      <c r="D483" s="663" t="s">
        <v>3250</v>
      </c>
      <c r="E483" s="662" t="s">
        <v>586</v>
      </c>
      <c r="F483" s="663" t="s">
        <v>3269</v>
      </c>
      <c r="G483" s="662" t="s">
        <v>608</v>
      </c>
      <c r="H483" s="662" t="s">
        <v>1954</v>
      </c>
      <c r="I483" s="662" t="s">
        <v>1955</v>
      </c>
      <c r="J483" s="662" t="s">
        <v>1956</v>
      </c>
      <c r="K483" s="662"/>
      <c r="L483" s="664">
        <v>577.27</v>
      </c>
      <c r="M483" s="664">
        <v>3</v>
      </c>
      <c r="N483" s="665">
        <v>1731.81</v>
      </c>
    </row>
    <row r="484" spans="1:14" ht="14.4" customHeight="1" x14ac:dyDescent="0.3">
      <c r="A484" s="660" t="s">
        <v>563</v>
      </c>
      <c r="B484" s="661" t="s">
        <v>564</v>
      </c>
      <c r="C484" s="662" t="s">
        <v>577</v>
      </c>
      <c r="D484" s="663" t="s">
        <v>3250</v>
      </c>
      <c r="E484" s="662" t="s">
        <v>586</v>
      </c>
      <c r="F484" s="663" t="s">
        <v>3269</v>
      </c>
      <c r="G484" s="662" t="s">
        <v>608</v>
      </c>
      <c r="H484" s="662" t="s">
        <v>1957</v>
      </c>
      <c r="I484" s="662" t="s">
        <v>1958</v>
      </c>
      <c r="J484" s="662" t="s">
        <v>1959</v>
      </c>
      <c r="K484" s="662" t="s">
        <v>1960</v>
      </c>
      <c r="L484" s="664">
        <v>715.6400000000001</v>
      </c>
      <c r="M484" s="664">
        <v>4</v>
      </c>
      <c r="N484" s="665">
        <v>2862.5600000000004</v>
      </c>
    </row>
    <row r="485" spans="1:14" ht="14.4" customHeight="1" x14ac:dyDescent="0.3">
      <c r="A485" s="660" t="s">
        <v>563</v>
      </c>
      <c r="B485" s="661" t="s">
        <v>564</v>
      </c>
      <c r="C485" s="662" t="s">
        <v>577</v>
      </c>
      <c r="D485" s="663" t="s">
        <v>3250</v>
      </c>
      <c r="E485" s="662" t="s">
        <v>586</v>
      </c>
      <c r="F485" s="663" t="s">
        <v>3269</v>
      </c>
      <c r="G485" s="662" t="s">
        <v>608</v>
      </c>
      <c r="H485" s="662" t="s">
        <v>1219</v>
      </c>
      <c r="I485" s="662" t="s">
        <v>1220</v>
      </c>
      <c r="J485" s="662" t="s">
        <v>1221</v>
      </c>
      <c r="K485" s="662" t="s">
        <v>1222</v>
      </c>
      <c r="L485" s="664">
        <v>85.860719460824868</v>
      </c>
      <c r="M485" s="664">
        <v>9</v>
      </c>
      <c r="N485" s="665">
        <v>772.74647514742378</v>
      </c>
    </row>
    <row r="486" spans="1:14" ht="14.4" customHeight="1" x14ac:dyDescent="0.3">
      <c r="A486" s="660" t="s">
        <v>563</v>
      </c>
      <c r="B486" s="661" t="s">
        <v>564</v>
      </c>
      <c r="C486" s="662" t="s">
        <v>577</v>
      </c>
      <c r="D486" s="663" t="s">
        <v>3250</v>
      </c>
      <c r="E486" s="662" t="s">
        <v>586</v>
      </c>
      <c r="F486" s="663" t="s">
        <v>3269</v>
      </c>
      <c r="G486" s="662" t="s">
        <v>608</v>
      </c>
      <c r="H486" s="662" t="s">
        <v>1961</v>
      </c>
      <c r="I486" s="662" t="s">
        <v>1962</v>
      </c>
      <c r="J486" s="662" t="s">
        <v>1963</v>
      </c>
      <c r="K486" s="662" t="s">
        <v>1964</v>
      </c>
      <c r="L486" s="664">
        <v>325.15983274881199</v>
      </c>
      <c r="M486" s="664">
        <v>6</v>
      </c>
      <c r="N486" s="665">
        <v>1950.9589964928721</v>
      </c>
    </row>
    <row r="487" spans="1:14" ht="14.4" customHeight="1" x14ac:dyDescent="0.3">
      <c r="A487" s="660" t="s">
        <v>563</v>
      </c>
      <c r="B487" s="661" t="s">
        <v>564</v>
      </c>
      <c r="C487" s="662" t="s">
        <v>577</v>
      </c>
      <c r="D487" s="663" t="s">
        <v>3250</v>
      </c>
      <c r="E487" s="662" t="s">
        <v>586</v>
      </c>
      <c r="F487" s="663" t="s">
        <v>3269</v>
      </c>
      <c r="G487" s="662" t="s">
        <v>608</v>
      </c>
      <c r="H487" s="662" t="s">
        <v>1965</v>
      </c>
      <c r="I487" s="662" t="s">
        <v>1966</v>
      </c>
      <c r="J487" s="662" t="s">
        <v>1967</v>
      </c>
      <c r="K487" s="662" t="s">
        <v>1968</v>
      </c>
      <c r="L487" s="664">
        <v>32.511989103940067</v>
      </c>
      <c r="M487" s="664">
        <v>15</v>
      </c>
      <c r="N487" s="665">
        <v>487.67983655910098</v>
      </c>
    </row>
    <row r="488" spans="1:14" ht="14.4" customHeight="1" x14ac:dyDescent="0.3">
      <c r="A488" s="660" t="s">
        <v>563</v>
      </c>
      <c r="B488" s="661" t="s">
        <v>564</v>
      </c>
      <c r="C488" s="662" t="s">
        <v>577</v>
      </c>
      <c r="D488" s="663" t="s">
        <v>3250</v>
      </c>
      <c r="E488" s="662" t="s">
        <v>586</v>
      </c>
      <c r="F488" s="663" t="s">
        <v>3269</v>
      </c>
      <c r="G488" s="662" t="s">
        <v>608</v>
      </c>
      <c r="H488" s="662" t="s">
        <v>1969</v>
      </c>
      <c r="I488" s="662" t="s">
        <v>215</v>
      </c>
      <c r="J488" s="662" t="s">
        <v>1970</v>
      </c>
      <c r="K488" s="662"/>
      <c r="L488" s="664">
        <v>168.38221957033261</v>
      </c>
      <c r="M488" s="664">
        <v>4</v>
      </c>
      <c r="N488" s="665">
        <v>673.52887828133044</v>
      </c>
    </row>
    <row r="489" spans="1:14" ht="14.4" customHeight="1" x14ac:dyDescent="0.3">
      <c r="A489" s="660" t="s">
        <v>563</v>
      </c>
      <c r="B489" s="661" t="s">
        <v>564</v>
      </c>
      <c r="C489" s="662" t="s">
        <v>577</v>
      </c>
      <c r="D489" s="663" t="s">
        <v>3250</v>
      </c>
      <c r="E489" s="662" t="s">
        <v>586</v>
      </c>
      <c r="F489" s="663" t="s">
        <v>3269</v>
      </c>
      <c r="G489" s="662" t="s">
        <v>608</v>
      </c>
      <c r="H489" s="662" t="s">
        <v>1971</v>
      </c>
      <c r="I489" s="662" t="s">
        <v>1972</v>
      </c>
      <c r="J489" s="662" t="s">
        <v>1973</v>
      </c>
      <c r="K489" s="662" t="s">
        <v>1158</v>
      </c>
      <c r="L489" s="664">
        <v>3603.75</v>
      </c>
      <c r="M489" s="664">
        <v>4</v>
      </c>
      <c r="N489" s="665">
        <v>14415</v>
      </c>
    </row>
    <row r="490" spans="1:14" ht="14.4" customHeight="1" x14ac:dyDescent="0.3">
      <c r="A490" s="660" t="s">
        <v>563</v>
      </c>
      <c r="B490" s="661" t="s">
        <v>564</v>
      </c>
      <c r="C490" s="662" t="s">
        <v>577</v>
      </c>
      <c r="D490" s="663" t="s">
        <v>3250</v>
      </c>
      <c r="E490" s="662" t="s">
        <v>586</v>
      </c>
      <c r="F490" s="663" t="s">
        <v>3269</v>
      </c>
      <c r="G490" s="662" t="s">
        <v>608</v>
      </c>
      <c r="H490" s="662" t="s">
        <v>1974</v>
      </c>
      <c r="I490" s="662" t="s">
        <v>215</v>
      </c>
      <c r="J490" s="662" t="s">
        <v>1975</v>
      </c>
      <c r="K490" s="662"/>
      <c r="L490" s="664">
        <v>184.41532633669408</v>
      </c>
      <c r="M490" s="664">
        <v>24</v>
      </c>
      <c r="N490" s="665">
        <v>4425.9678320806579</v>
      </c>
    </row>
    <row r="491" spans="1:14" ht="14.4" customHeight="1" x14ac:dyDescent="0.3">
      <c r="A491" s="660" t="s">
        <v>563</v>
      </c>
      <c r="B491" s="661" t="s">
        <v>564</v>
      </c>
      <c r="C491" s="662" t="s">
        <v>577</v>
      </c>
      <c r="D491" s="663" t="s">
        <v>3250</v>
      </c>
      <c r="E491" s="662" t="s">
        <v>586</v>
      </c>
      <c r="F491" s="663" t="s">
        <v>3269</v>
      </c>
      <c r="G491" s="662" t="s">
        <v>608</v>
      </c>
      <c r="H491" s="662" t="s">
        <v>1976</v>
      </c>
      <c r="I491" s="662" t="s">
        <v>1976</v>
      </c>
      <c r="J491" s="662" t="s">
        <v>1977</v>
      </c>
      <c r="K491" s="662" t="s">
        <v>1978</v>
      </c>
      <c r="L491" s="664">
        <v>182.02015334404715</v>
      </c>
      <c r="M491" s="664">
        <v>24</v>
      </c>
      <c r="N491" s="665">
        <v>4368.4836802571317</v>
      </c>
    </row>
    <row r="492" spans="1:14" ht="14.4" customHeight="1" x14ac:dyDescent="0.3">
      <c r="A492" s="660" t="s">
        <v>563</v>
      </c>
      <c r="B492" s="661" t="s">
        <v>564</v>
      </c>
      <c r="C492" s="662" t="s">
        <v>577</v>
      </c>
      <c r="D492" s="663" t="s">
        <v>3250</v>
      </c>
      <c r="E492" s="662" t="s">
        <v>586</v>
      </c>
      <c r="F492" s="663" t="s">
        <v>3269</v>
      </c>
      <c r="G492" s="662" t="s">
        <v>608</v>
      </c>
      <c r="H492" s="662" t="s">
        <v>1979</v>
      </c>
      <c r="I492" s="662" t="s">
        <v>1980</v>
      </c>
      <c r="J492" s="662" t="s">
        <v>1981</v>
      </c>
      <c r="K492" s="662" t="s">
        <v>847</v>
      </c>
      <c r="L492" s="664">
        <v>34.74</v>
      </c>
      <c r="M492" s="664">
        <v>19</v>
      </c>
      <c r="N492" s="665">
        <v>660.06000000000006</v>
      </c>
    </row>
    <row r="493" spans="1:14" ht="14.4" customHeight="1" x14ac:dyDescent="0.3">
      <c r="A493" s="660" t="s">
        <v>563</v>
      </c>
      <c r="B493" s="661" t="s">
        <v>564</v>
      </c>
      <c r="C493" s="662" t="s">
        <v>577</v>
      </c>
      <c r="D493" s="663" t="s">
        <v>3250</v>
      </c>
      <c r="E493" s="662" t="s">
        <v>586</v>
      </c>
      <c r="F493" s="663" t="s">
        <v>3269</v>
      </c>
      <c r="G493" s="662" t="s">
        <v>608</v>
      </c>
      <c r="H493" s="662" t="s">
        <v>1239</v>
      </c>
      <c r="I493" s="662" t="s">
        <v>215</v>
      </c>
      <c r="J493" s="662" t="s">
        <v>1240</v>
      </c>
      <c r="K493" s="662"/>
      <c r="L493" s="664">
        <v>78.019999999999982</v>
      </c>
      <c r="M493" s="664">
        <v>1</v>
      </c>
      <c r="N493" s="665">
        <v>78.019999999999982</v>
      </c>
    </row>
    <row r="494" spans="1:14" ht="14.4" customHeight="1" x14ac:dyDescent="0.3">
      <c r="A494" s="660" t="s">
        <v>563</v>
      </c>
      <c r="B494" s="661" t="s">
        <v>564</v>
      </c>
      <c r="C494" s="662" t="s">
        <v>577</v>
      </c>
      <c r="D494" s="663" t="s">
        <v>3250</v>
      </c>
      <c r="E494" s="662" t="s">
        <v>586</v>
      </c>
      <c r="F494" s="663" t="s">
        <v>3269</v>
      </c>
      <c r="G494" s="662" t="s">
        <v>608</v>
      </c>
      <c r="H494" s="662" t="s">
        <v>1982</v>
      </c>
      <c r="I494" s="662" t="s">
        <v>1983</v>
      </c>
      <c r="J494" s="662" t="s">
        <v>1984</v>
      </c>
      <c r="K494" s="662" t="s">
        <v>1158</v>
      </c>
      <c r="L494" s="664">
        <v>2838</v>
      </c>
      <c r="M494" s="664">
        <v>2</v>
      </c>
      <c r="N494" s="665">
        <v>5676</v>
      </c>
    </row>
    <row r="495" spans="1:14" ht="14.4" customHeight="1" x14ac:dyDescent="0.3">
      <c r="A495" s="660" t="s">
        <v>563</v>
      </c>
      <c r="B495" s="661" t="s">
        <v>564</v>
      </c>
      <c r="C495" s="662" t="s">
        <v>577</v>
      </c>
      <c r="D495" s="663" t="s">
        <v>3250</v>
      </c>
      <c r="E495" s="662" t="s">
        <v>586</v>
      </c>
      <c r="F495" s="663" t="s">
        <v>3269</v>
      </c>
      <c r="G495" s="662" t="s">
        <v>608</v>
      </c>
      <c r="H495" s="662" t="s">
        <v>1985</v>
      </c>
      <c r="I495" s="662" t="s">
        <v>215</v>
      </c>
      <c r="J495" s="662" t="s">
        <v>1986</v>
      </c>
      <c r="K495" s="662" t="s">
        <v>1987</v>
      </c>
      <c r="L495" s="664">
        <v>152.7200003128759</v>
      </c>
      <c r="M495" s="664">
        <v>18</v>
      </c>
      <c r="N495" s="665">
        <v>2748.9600056317663</v>
      </c>
    </row>
    <row r="496" spans="1:14" ht="14.4" customHeight="1" x14ac:dyDescent="0.3">
      <c r="A496" s="660" t="s">
        <v>563</v>
      </c>
      <c r="B496" s="661" t="s">
        <v>564</v>
      </c>
      <c r="C496" s="662" t="s">
        <v>577</v>
      </c>
      <c r="D496" s="663" t="s">
        <v>3250</v>
      </c>
      <c r="E496" s="662" t="s">
        <v>586</v>
      </c>
      <c r="F496" s="663" t="s">
        <v>3269</v>
      </c>
      <c r="G496" s="662" t="s">
        <v>608</v>
      </c>
      <c r="H496" s="662" t="s">
        <v>1988</v>
      </c>
      <c r="I496" s="662" t="s">
        <v>1988</v>
      </c>
      <c r="J496" s="662" t="s">
        <v>1989</v>
      </c>
      <c r="K496" s="662" t="s">
        <v>1990</v>
      </c>
      <c r="L496" s="664">
        <v>287.05349248962682</v>
      </c>
      <c r="M496" s="664">
        <v>8</v>
      </c>
      <c r="N496" s="665">
        <v>2296.4279399170146</v>
      </c>
    </row>
    <row r="497" spans="1:14" ht="14.4" customHeight="1" x14ac:dyDescent="0.3">
      <c r="A497" s="660" t="s">
        <v>563</v>
      </c>
      <c r="B497" s="661" t="s">
        <v>564</v>
      </c>
      <c r="C497" s="662" t="s">
        <v>577</v>
      </c>
      <c r="D497" s="663" t="s">
        <v>3250</v>
      </c>
      <c r="E497" s="662" t="s">
        <v>586</v>
      </c>
      <c r="F497" s="663" t="s">
        <v>3269</v>
      </c>
      <c r="G497" s="662" t="s">
        <v>608</v>
      </c>
      <c r="H497" s="662" t="s">
        <v>1991</v>
      </c>
      <c r="I497" s="662" t="s">
        <v>1991</v>
      </c>
      <c r="J497" s="662" t="s">
        <v>1992</v>
      </c>
      <c r="K497" s="662" t="s">
        <v>1993</v>
      </c>
      <c r="L497" s="664">
        <v>478.26000000000005</v>
      </c>
      <c r="M497" s="664">
        <v>1</v>
      </c>
      <c r="N497" s="665">
        <v>478.26000000000005</v>
      </c>
    </row>
    <row r="498" spans="1:14" ht="14.4" customHeight="1" x14ac:dyDescent="0.3">
      <c r="A498" s="660" t="s">
        <v>563</v>
      </c>
      <c r="B498" s="661" t="s">
        <v>564</v>
      </c>
      <c r="C498" s="662" t="s">
        <v>577</v>
      </c>
      <c r="D498" s="663" t="s">
        <v>3250</v>
      </c>
      <c r="E498" s="662" t="s">
        <v>586</v>
      </c>
      <c r="F498" s="663" t="s">
        <v>3269</v>
      </c>
      <c r="G498" s="662" t="s">
        <v>608</v>
      </c>
      <c r="H498" s="662" t="s">
        <v>1994</v>
      </c>
      <c r="I498" s="662" t="s">
        <v>1995</v>
      </c>
      <c r="J498" s="662" t="s">
        <v>1996</v>
      </c>
      <c r="K498" s="662" t="s">
        <v>1997</v>
      </c>
      <c r="L498" s="664">
        <v>62.210585881819817</v>
      </c>
      <c r="M498" s="664">
        <v>1</v>
      </c>
      <c r="N498" s="665">
        <v>62.210585881819817</v>
      </c>
    </row>
    <row r="499" spans="1:14" ht="14.4" customHeight="1" x14ac:dyDescent="0.3">
      <c r="A499" s="660" t="s">
        <v>563</v>
      </c>
      <c r="B499" s="661" t="s">
        <v>564</v>
      </c>
      <c r="C499" s="662" t="s">
        <v>577</v>
      </c>
      <c r="D499" s="663" t="s">
        <v>3250</v>
      </c>
      <c r="E499" s="662" t="s">
        <v>586</v>
      </c>
      <c r="F499" s="663" t="s">
        <v>3269</v>
      </c>
      <c r="G499" s="662" t="s">
        <v>608</v>
      </c>
      <c r="H499" s="662" t="s">
        <v>1998</v>
      </c>
      <c r="I499" s="662" t="s">
        <v>215</v>
      </c>
      <c r="J499" s="662" t="s">
        <v>1999</v>
      </c>
      <c r="K499" s="662"/>
      <c r="L499" s="664">
        <v>844.8066666666665</v>
      </c>
      <c r="M499" s="664">
        <v>3</v>
      </c>
      <c r="N499" s="665">
        <v>2534.4199999999996</v>
      </c>
    </row>
    <row r="500" spans="1:14" ht="14.4" customHeight="1" x14ac:dyDescent="0.3">
      <c r="A500" s="660" t="s">
        <v>563</v>
      </c>
      <c r="B500" s="661" t="s">
        <v>564</v>
      </c>
      <c r="C500" s="662" t="s">
        <v>577</v>
      </c>
      <c r="D500" s="663" t="s">
        <v>3250</v>
      </c>
      <c r="E500" s="662" t="s">
        <v>586</v>
      </c>
      <c r="F500" s="663" t="s">
        <v>3269</v>
      </c>
      <c r="G500" s="662" t="s">
        <v>608</v>
      </c>
      <c r="H500" s="662" t="s">
        <v>2000</v>
      </c>
      <c r="I500" s="662" t="s">
        <v>2001</v>
      </c>
      <c r="J500" s="662" t="s">
        <v>2002</v>
      </c>
      <c r="K500" s="662" t="s">
        <v>2003</v>
      </c>
      <c r="L500" s="664">
        <v>71.239999999999995</v>
      </c>
      <c r="M500" s="664">
        <v>3</v>
      </c>
      <c r="N500" s="665">
        <v>213.71999999999997</v>
      </c>
    </row>
    <row r="501" spans="1:14" ht="14.4" customHeight="1" x14ac:dyDescent="0.3">
      <c r="A501" s="660" t="s">
        <v>563</v>
      </c>
      <c r="B501" s="661" t="s">
        <v>564</v>
      </c>
      <c r="C501" s="662" t="s">
        <v>577</v>
      </c>
      <c r="D501" s="663" t="s">
        <v>3250</v>
      </c>
      <c r="E501" s="662" t="s">
        <v>586</v>
      </c>
      <c r="F501" s="663" t="s">
        <v>3269</v>
      </c>
      <c r="G501" s="662" t="s">
        <v>608</v>
      </c>
      <c r="H501" s="662" t="s">
        <v>2004</v>
      </c>
      <c r="I501" s="662" t="s">
        <v>2005</v>
      </c>
      <c r="J501" s="662" t="s">
        <v>2006</v>
      </c>
      <c r="K501" s="662" t="s">
        <v>2007</v>
      </c>
      <c r="L501" s="664">
        <v>89.682937029160513</v>
      </c>
      <c r="M501" s="664">
        <v>13</v>
      </c>
      <c r="N501" s="665">
        <v>1165.8781813790868</v>
      </c>
    </row>
    <row r="502" spans="1:14" ht="14.4" customHeight="1" x14ac:dyDescent="0.3">
      <c r="A502" s="660" t="s">
        <v>563</v>
      </c>
      <c r="B502" s="661" t="s">
        <v>564</v>
      </c>
      <c r="C502" s="662" t="s">
        <v>577</v>
      </c>
      <c r="D502" s="663" t="s">
        <v>3250</v>
      </c>
      <c r="E502" s="662" t="s">
        <v>586</v>
      </c>
      <c r="F502" s="663" t="s">
        <v>3269</v>
      </c>
      <c r="G502" s="662" t="s">
        <v>608</v>
      </c>
      <c r="H502" s="662" t="s">
        <v>2008</v>
      </c>
      <c r="I502" s="662" t="s">
        <v>2009</v>
      </c>
      <c r="J502" s="662" t="s">
        <v>1876</v>
      </c>
      <c r="K502" s="662" t="s">
        <v>847</v>
      </c>
      <c r="L502" s="664">
        <v>82.454210526315791</v>
      </c>
      <c r="M502" s="664">
        <v>38</v>
      </c>
      <c r="N502" s="665">
        <v>3133.26</v>
      </c>
    </row>
    <row r="503" spans="1:14" ht="14.4" customHeight="1" x14ac:dyDescent="0.3">
      <c r="A503" s="660" t="s">
        <v>563</v>
      </c>
      <c r="B503" s="661" t="s">
        <v>564</v>
      </c>
      <c r="C503" s="662" t="s">
        <v>577</v>
      </c>
      <c r="D503" s="663" t="s">
        <v>3250</v>
      </c>
      <c r="E503" s="662" t="s">
        <v>586</v>
      </c>
      <c r="F503" s="663" t="s">
        <v>3269</v>
      </c>
      <c r="G503" s="662" t="s">
        <v>608</v>
      </c>
      <c r="H503" s="662" t="s">
        <v>2010</v>
      </c>
      <c r="I503" s="662" t="s">
        <v>2011</v>
      </c>
      <c r="J503" s="662" t="s">
        <v>2012</v>
      </c>
      <c r="K503" s="662" t="s">
        <v>2013</v>
      </c>
      <c r="L503" s="664">
        <v>81.995763861716853</v>
      </c>
      <c r="M503" s="664">
        <v>15</v>
      </c>
      <c r="N503" s="665">
        <v>1229.9364579257528</v>
      </c>
    </row>
    <row r="504" spans="1:14" ht="14.4" customHeight="1" x14ac:dyDescent="0.3">
      <c r="A504" s="660" t="s">
        <v>563</v>
      </c>
      <c r="B504" s="661" t="s">
        <v>564</v>
      </c>
      <c r="C504" s="662" t="s">
        <v>577</v>
      </c>
      <c r="D504" s="663" t="s">
        <v>3250</v>
      </c>
      <c r="E504" s="662" t="s">
        <v>586</v>
      </c>
      <c r="F504" s="663" t="s">
        <v>3269</v>
      </c>
      <c r="G504" s="662" t="s">
        <v>608</v>
      </c>
      <c r="H504" s="662" t="s">
        <v>2014</v>
      </c>
      <c r="I504" s="662" t="s">
        <v>215</v>
      </c>
      <c r="J504" s="662" t="s">
        <v>2015</v>
      </c>
      <c r="K504" s="662" t="s">
        <v>2016</v>
      </c>
      <c r="L504" s="664">
        <v>61.533333333333339</v>
      </c>
      <c r="M504" s="664">
        <v>2</v>
      </c>
      <c r="N504" s="665">
        <v>123.06666666666668</v>
      </c>
    </row>
    <row r="505" spans="1:14" ht="14.4" customHeight="1" x14ac:dyDescent="0.3">
      <c r="A505" s="660" t="s">
        <v>563</v>
      </c>
      <c r="B505" s="661" t="s">
        <v>564</v>
      </c>
      <c r="C505" s="662" t="s">
        <v>577</v>
      </c>
      <c r="D505" s="663" t="s">
        <v>3250</v>
      </c>
      <c r="E505" s="662" t="s">
        <v>586</v>
      </c>
      <c r="F505" s="663" t="s">
        <v>3269</v>
      </c>
      <c r="G505" s="662" t="s">
        <v>608</v>
      </c>
      <c r="H505" s="662" t="s">
        <v>2017</v>
      </c>
      <c r="I505" s="662" t="s">
        <v>2018</v>
      </c>
      <c r="J505" s="662" t="s">
        <v>2019</v>
      </c>
      <c r="K505" s="662"/>
      <c r="L505" s="664">
        <v>944.53000000000009</v>
      </c>
      <c r="M505" s="664">
        <v>6</v>
      </c>
      <c r="N505" s="665">
        <v>5667.18</v>
      </c>
    </row>
    <row r="506" spans="1:14" ht="14.4" customHeight="1" x14ac:dyDescent="0.3">
      <c r="A506" s="660" t="s">
        <v>563</v>
      </c>
      <c r="B506" s="661" t="s">
        <v>564</v>
      </c>
      <c r="C506" s="662" t="s">
        <v>577</v>
      </c>
      <c r="D506" s="663" t="s">
        <v>3250</v>
      </c>
      <c r="E506" s="662" t="s">
        <v>586</v>
      </c>
      <c r="F506" s="663" t="s">
        <v>3269</v>
      </c>
      <c r="G506" s="662" t="s">
        <v>608</v>
      </c>
      <c r="H506" s="662" t="s">
        <v>2020</v>
      </c>
      <c r="I506" s="662" t="s">
        <v>215</v>
      </c>
      <c r="J506" s="662" t="s">
        <v>2021</v>
      </c>
      <c r="K506" s="662" t="s">
        <v>2022</v>
      </c>
      <c r="L506" s="664">
        <v>396.75</v>
      </c>
      <c r="M506" s="664">
        <v>96</v>
      </c>
      <c r="N506" s="665">
        <v>38088</v>
      </c>
    </row>
    <row r="507" spans="1:14" ht="14.4" customHeight="1" x14ac:dyDescent="0.3">
      <c r="A507" s="660" t="s">
        <v>563</v>
      </c>
      <c r="B507" s="661" t="s">
        <v>564</v>
      </c>
      <c r="C507" s="662" t="s">
        <v>577</v>
      </c>
      <c r="D507" s="663" t="s">
        <v>3250</v>
      </c>
      <c r="E507" s="662" t="s">
        <v>586</v>
      </c>
      <c r="F507" s="663" t="s">
        <v>3269</v>
      </c>
      <c r="G507" s="662" t="s">
        <v>608</v>
      </c>
      <c r="H507" s="662" t="s">
        <v>2023</v>
      </c>
      <c r="I507" s="662" t="s">
        <v>2023</v>
      </c>
      <c r="J507" s="662" t="s">
        <v>2024</v>
      </c>
      <c r="K507" s="662" t="s">
        <v>2025</v>
      </c>
      <c r="L507" s="664">
        <v>900.00070203790347</v>
      </c>
      <c r="M507" s="664">
        <v>1</v>
      </c>
      <c r="N507" s="665">
        <v>900.00070203790347</v>
      </c>
    </row>
    <row r="508" spans="1:14" ht="14.4" customHeight="1" x14ac:dyDescent="0.3">
      <c r="A508" s="660" t="s">
        <v>563</v>
      </c>
      <c r="B508" s="661" t="s">
        <v>564</v>
      </c>
      <c r="C508" s="662" t="s">
        <v>577</v>
      </c>
      <c r="D508" s="663" t="s">
        <v>3250</v>
      </c>
      <c r="E508" s="662" t="s">
        <v>586</v>
      </c>
      <c r="F508" s="663" t="s">
        <v>3269</v>
      </c>
      <c r="G508" s="662" t="s">
        <v>608</v>
      </c>
      <c r="H508" s="662" t="s">
        <v>2026</v>
      </c>
      <c r="I508" s="662" t="s">
        <v>2027</v>
      </c>
      <c r="J508" s="662" t="s">
        <v>2028</v>
      </c>
      <c r="K508" s="662" t="s">
        <v>2029</v>
      </c>
      <c r="L508" s="664">
        <v>146.23000000000002</v>
      </c>
      <c r="M508" s="664">
        <v>4</v>
      </c>
      <c r="N508" s="665">
        <v>584.92000000000007</v>
      </c>
    </row>
    <row r="509" spans="1:14" ht="14.4" customHeight="1" x14ac:dyDescent="0.3">
      <c r="A509" s="660" t="s">
        <v>563</v>
      </c>
      <c r="B509" s="661" t="s">
        <v>564</v>
      </c>
      <c r="C509" s="662" t="s">
        <v>577</v>
      </c>
      <c r="D509" s="663" t="s">
        <v>3250</v>
      </c>
      <c r="E509" s="662" t="s">
        <v>586</v>
      </c>
      <c r="F509" s="663" t="s">
        <v>3269</v>
      </c>
      <c r="G509" s="662" t="s">
        <v>608</v>
      </c>
      <c r="H509" s="662" t="s">
        <v>2030</v>
      </c>
      <c r="I509" s="662" t="s">
        <v>215</v>
      </c>
      <c r="J509" s="662" t="s">
        <v>2031</v>
      </c>
      <c r="K509" s="662"/>
      <c r="L509" s="664">
        <v>435.6</v>
      </c>
      <c r="M509" s="664">
        <v>1</v>
      </c>
      <c r="N509" s="665">
        <v>435.6</v>
      </c>
    </row>
    <row r="510" spans="1:14" ht="14.4" customHeight="1" x14ac:dyDescent="0.3">
      <c r="A510" s="660" t="s">
        <v>563</v>
      </c>
      <c r="B510" s="661" t="s">
        <v>564</v>
      </c>
      <c r="C510" s="662" t="s">
        <v>577</v>
      </c>
      <c r="D510" s="663" t="s">
        <v>3250</v>
      </c>
      <c r="E510" s="662" t="s">
        <v>586</v>
      </c>
      <c r="F510" s="663" t="s">
        <v>3269</v>
      </c>
      <c r="G510" s="662" t="s">
        <v>608</v>
      </c>
      <c r="H510" s="662" t="s">
        <v>2032</v>
      </c>
      <c r="I510" s="662" t="s">
        <v>2033</v>
      </c>
      <c r="J510" s="662" t="s">
        <v>1327</v>
      </c>
      <c r="K510" s="662" t="s">
        <v>2034</v>
      </c>
      <c r="L510" s="664">
        <v>107.53908530495907</v>
      </c>
      <c r="M510" s="664">
        <v>1</v>
      </c>
      <c r="N510" s="665">
        <v>107.53908530495907</v>
      </c>
    </row>
    <row r="511" spans="1:14" ht="14.4" customHeight="1" x14ac:dyDescent="0.3">
      <c r="A511" s="660" t="s">
        <v>563</v>
      </c>
      <c r="B511" s="661" t="s">
        <v>564</v>
      </c>
      <c r="C511" s="662" t="s">
        <v>577</v>
      </c>
      <c r="D511" s="663" t="s">
        <v>3250</v>
      </c>
      <c r="E511" s="662" t="s">
        <v>586</v>
      </c>
      <c r="F511" s="663" t="s">
        <v>3269</v>
      </c>
      <c r="G511" s="662" t="s">
        <v>608</v>
      </c>
      <c r="H511" s="662" t="s">
        <v>2035</v>
      </c>
      <c r="I511" s="662" t="s">
        <v>2036</v>
      </c>
      <c r="J511" s="662" t="s">
        <v>2037</v>
      </c>
      <c r="K511" s="662" t="s">
        <v>2038</v>
      </c>
      <c r="L511" s="664">
        <v>26.749999999999993</v>
      </c>
      <c r="M511" s="664">
        <v>1</v>
      </c>
      <c r="N511" s="665">
        <v>26.749999999999993</v>
      </c>
    </row>
    <row r="512" spans="1:14" ht="14.4" customHeight="1" x14ac:dyDescent="0.3">
      <c r="A512" s="660" t="s">
        <v>563</v>
      </c>
      <c r="B512" s="661" t="s">
        <v>564</v>
      </c>
      <c r="C512" s="662" t="s">
        <v>577</v>
      </c>
      <c r="D512" s="663" t="s">
        <v>3250</v>
      </c>
      <c r="E512" s="662" t="s">
        <v>586</v>
      </c>
      <c r="F512" s="663" t="s">
        <v>3269</v>
      </c>
      <c r="G512" s="662" t="s">
        <v>608</v>
      </c>
      <c r="H512" s="662" t="s">
        <v>2039</v>
      </c>
      <c r="I512" s="662" t="s">
        <v>2040</v>
      </c>
      <c r="J512" s="662" t="s">
        <v>2041</v>
      </c>
      <c r="K512" s="662" t="s">
        <v>2042</v>
      </c>
      <c r="L512" s="664">
        <v>244.16978123156352</v>
      </c>
      <c r="M512" s="664">
        <v>4</v>
      </c>
      <c r="N512" s="665">
        <v>976.67912492625408</v>
      </c>
    </row>
    <row r="513" spans="1:14" ht="14.4" customHeight="1" x14ac:dyDescent="0.3">
      <c r="A513" s="660" t="s">
        <v>563</v>
      </c>
      <c r="B513" s="661" t="s">
        <v>564</v>
      </c>
      <c r="C513" s="662" t="s">
        <v>577</v>
      </c>
      <c r="D513" s="663" t="s">
        <v>3250</v>
      </c>
      <c r="E513" s="662" t="s">
        <v>586</v>
      </c>
      <c r="F513" s="663" t="s">
        <v>3269</v>
      </c>
      <c r="G513" s="662" t="s">
        <v>608</v>
      </c>
      <c r="H513" s="662" t="s">
        <v>2043</v>
      </c>
      <c r="I513" s="662" t="s">
        <v>2044</v>
      </c>
      <c r="J513" s="662" t="s">
        <v>2045</v>
      </c>
      <c r="K513" s="662" t="s">
        <v>2046</v>
      </c>
      <c r="L513" s="664">
        <v>461.99999999999989</v>
      </c>
      <c r="M513" s="664">
        <v>30</v>
      </c>
      <c r="N513" s="665">
        <v>13859.999999999996</v>
      </c>
    </row>
    <row r="514" spans="1:14" ht="14.4" customHeight="1" x14ac:dyDescent="0.3">
      <c r="A514" s="660" t="s">
        <v>563</v>
      </c>
      <c r="B514" s="661" t="s">
        <v>564</v>
      </c>
      <c r="C514" s="662" t="s">
        <v>577</v>
      </c>
      <c r="D514" s="663" t="s">
        <v>3250</v>
      </c>
      <c r="E514" s="662" t="s">
        <v>586</v>
      </c>
      <c r="F514" s="663" t="s">
        <v>3269</v>
      </c>
      <c r="G514" s="662" t="s">
        <v>608</v>
      </c>
      <c r="H514" s="662" t="s">
        <v>2047</v>
      </c>
      <c r="I514" s="662" t="s">
        <v>2048</v>
      </c>
      <c r="J514" s="662" t="s">
        <v>2049</v>
      </c>
      <c r="K514" s="662" t="s">
        <v>2050</v>
      </c>
      <c r="L514" s="664">
        <v>374.00049999999993</v>
      </c>
      <c r="M514" s="664">
        <v>20</v>
      </c>
      <c r="N514" s="665">
        <v>7480.0099999999984</v>
      </c>
    </row>
    <row r="515" spans="1:14" ht="14.4" customHeight="1" x14ac:dyDescent="0.3">
      <c r="A515" s="660" t="s">
        <v>563</v>
      </c>
      <c r="B515" s="661" t="s">
        <v>564</v>
      </c>
      <c r="C515" s="662" t="s">
        <v>577</v>
      </c>
      <c r="D515" s="663" t="s">
        <v>3250</v>
      </c>
      <c r="E515" s="662" t="s">
        <v>586</v>
      </c>
      <c r="F515" s="663" t="s">
        <v>3269</v>
      </c>
      <c r="G515" s="662" t="s">
        <v>608</v>
      </c>
      <c r="H515" s="662" t="s">
        <v>2051</v>
      </c>
      <c r="I515" s="662" t="s">
        <v>2051</v>
      </c>
      <c r="J515" s="662" t="s">
        <v>2052</v>
      </c>
      <c r="K515" s="662" t="s">
        <v>2053</v>
      </c>
      <c r="L515" s="664">
        <v>4295.75</v>
      </c>
      <c r="M515" s="664">
        <v>1</v>
      </c>
      <c r="N515" s="665">
        <v>4295.75</v>
      </c>
    </row>
    <row r="516" spans="1:14" ht="14.4" customHeight="1" x14ac:dyDescent="0.3">
      <c r="A516" s="660" t="s">
        <v>563</v>
      </c>
      <c r="B516" s="661" t="s">
        <v>564</v>
      </c>
      <c r="C516" s="662" t="s">
        <v>577</v>
      </c>
      <c r="D516" s="663" t="s">
        <v>3250</v>
      </c>
      <c r="E516" s="662" t="s">
        <v>586</v>
      </c>
      <c r="F516" s="663" t="s">
        <v>3269</v>
      </c>
      <c r="G516" s="662" t="s">
        <v>608</v>
      </c>
      <c r="H516" s="662" t="s">
        <v>2054</v>
      </c>
      <c r="I516" s="662" t="s">
        <v>2054</v>
      </c>
      <c r="J516" s="662" t="s">
        <v>2055</v>
      </c>
      <c r="K516" s="662" t="s">
        <v>2056</v>
      </c>
      <c r="L516" s="664">
        <v>3484.9675000000002</v>
      </c>
      <c r="M516" s="664">
        <v>8</v>
      </c>
      <c r="N516" s="665">
        <v>27879.74</v>
      </c>
    </row>
    <row r="517" spans="1:14" ht="14.4" customHeight="1" x14ac:dyDescent="0.3">
      <c r="A517" s="660" t="s">
        <v>563</v>
      </c>
      <c r="B517" s="661" t="s">
        <v>564</v>
      </c>
      <c r="C517" s="662" t="s">
        <v>577</v>
      </c>
      <c r="D517" s="663" t="s">
        <v>3250</v>
      </c>
      <c r="E517" s="662" t="s">
        <v>586</v>
      </c>
      <c r="F517" s="663" t="s">
        <v>3269</v>
      </c>
      <c r="G517" s="662" t="s">
        <v>608</v>
      </c>
      <c r="H517" s="662" t="s">
        <v>1278</v>
      </c>
      <c r="I517" s="662" t="s">
        <v>1278</v>
      </c>
      <c r="J517" s="662" t="s">
        <v>1279</v>
      </c>
      <c r="K517" s="662" t="s">
        <v>1280</v>
      </c>
      <c r="L517" s="664">
        <v>58.208305462121487</v>
      </c>
      <c r="M517" s="664">
        <v>26</v>
      </c>
      <c r="N517" s="665">
        <v>1513.4159420151586</v>
      </c>
    </row>
    <row r="518" spans="1:14" ht="14.4" customHeight="1" x14ac:dyDescent="0.3">
      <c r="A518" s="660" t="s">
        <v>563</v>
      </c>
      <c r="B518" s="661" t="s">
        <v>564</v>
      </c>
      <c r="C518" s="662" t="s">
        <v>577</v>
      </c>
      <c r="D518" s="663" t="s">
        <v>3250</v>
      </c>
      <c r="E518" s="662" t="s">
        <v>586</v>
      </c>
      <c r="F518" s="663" t="s">
        <v>3269</v>
      </c>
      <c r="G518" s="662" t="s">
        <v>608</v>
      </c>
      <c r="H518" s="662" t="s">
        <v>2057</v>
      </c>
      <c r="I518" s="662" t="s">
        <v>215</v>
      </c>
      <c r="J518" s="662" t="s">
        <v>2058</v>
      </c>
      <c r="K518" s="662"/>
      <c r="L518" s="664">
        <v>37.200000000000003</v>
      </c>
      <c r="M518" s="664">
        <v>3</v>
      </c>
      <c r="N518" s="665">
        <v>111.60000000000001</v>
      </c>
    </row>
    <row r="519" spans="1:14" ht="14.4" customHeight="1" x14ac:dyDescent="0.3">
      <c r="A519" s="660" t="s">
        <v>563</v>
      </c>
      <c r="B519" s="661" t="s">
        <v>564</v>
      </c>
      <c r="C519" s="662" t="s">
        <v>577</v>
      </c>
      <c r="D519" s="663" t="s">
        <v>3250</v>
      </c>
      <c r="E519" s="662" t="s">
        <v>586</v>
      </c>
      <c r="F519" s="663" t="s">
        <v>3269</v>
      </c>
      <c r="G519" s="662" t="s">
        <v>608</v>
      </c>
      <c r="H519" s="662" t="s">
        <v>1281</v>
      </c>
      <c r="I519" s="662" t="s">
        <v>215</v>
      </c>
      <c r="J519" s="662" t="s">
        <v>1282</v>
      </c>
      <c r="K519" s="662"/>
      <c r="L519" s="664">
        <v>37.424803973578925</v>
      </c>
      <c r="M519" s="664">
        <v>14</v>
      </c>
      <c r="N519" s="665">
        <v>523.94725563010491</v>
      </c>
    </row>
    <row r="520" spans="1:14" ht="14.4" customHeight="1" x14ac:dyDescent="0.3">
      <c r="A520" s="660" t="s">
        <v>563</v>
      </c>
      <c r="B520" s="661" t="s">
        <v>564</v>
      </c>
      <c r="C520" s="662" t="s">
        <v>577</v>
      </c>
      <c r="D520" s="663" t="s">
        <v>3250</v>
      </c>
      <c r="E520" s="662" t="s">
        <v>586</v>
      </c>
      <c r="F520" s="663" t="s">
        <v>3269</v>
      </c>
      <c r="G520" s="662" t="s">
        <v>608</v>
      </c>
      <c r="H520" s="662" t="s">
        <v>2059</v>
      </c>
      <c r="I520" s="662" t="s">
        <v>2060</v>
      </c>
      <c r="J520" s="662" t="s">
        <v>2061</v>
      </c>
      <c r="K520" s="662" t="s">
        <v>2062</v>
      </c>
      <c r="L520" s="664">
        <v>596.2995019438489</v>
      </c>
      <c r="M520" s="664">
        <v>4</v>
      </c>
      <c r="N520" s="665">
        <v>2385.1980077753956</v>
      </c>
    </row>
    <row r="521" spans="1:14" ht="14.4" customHeight="1" x14ac:dyDescent="0.3">
      <c r="A521" s="660" t="s">
        <v>563</v>
      </c>
      <c r="B521" s="661" t="s">
        <v>564</v>
      </c>
      <c r="C521" s="662" t="s">
        <v>577</v>
      </c>
      <c r="D521" s="663" t="s">
        <v>3250</v>
      </c>
      <c r="E521" s="662" t="s">
        <v>586</v>
      </c>
      <c r="F521" s="663" t="s">
        <v>3269</v>
      </c>
      <c r="G521" s="662" t="s">
        <v>608</v>
      </c>
      <c r="H521" s="662" t="s">
        <v>2063</v>
      </c>
      <c r="I521" s="662" t="s">
        <v>2063</v>
      </c>
      <c r="J521" s="662" t="s">
        <v>1289</v>
      </c>
      <c r="K521" s="662" t="s">
        <v>2064</v>
      </c>
      <c r="L521" s="664">
        <v>44</v>
      </c>
      <c r="M521" s="664">
        <v>2</v>
      </c>
      <c r="N521" s="665">
        <v>88</v>
      </c>
    </row>
    <row r="522" spans="1:14" ht="14.4" customHeight="1" x14ac:dyDescent="0.3">
      <c r="A522" s="660" t="s">
        <v>563</v>
      </c>
      <c r="B522" s="661" t="s">
        <v>564</v>
      </c>
      <c r="C522" s="662" t="s">
        <v>577</v>
      </c>
      <c r="D522" s="663" t="s">
        <v>3250</v>
      </c>
      <c r="E522" s="662" t="s">
        <v>586</v>
      </c>
      <c r="F522" s="663" t="s">
        <v>3269</v>
      </c>
      <c r="G522" s="662" t="s">
        <v>608</v>
      </c>
      <c r="H522" s="662" t="s">
        <v>2065</v>
      </c>
      <c r="I522" s="662" t="s">
        <v>2065</v>
      </c>
      <c r="J522" s="662" t="s">
        <v>2066</v>
      </c>
      <c r="K522" s="662" t="s">
        <v>739</v>
      </c>
      <c r="L522" s="664">
        <v>56.02</v>
      </c>
      <c r="M522" s="664">
        <v>3</v>
      </c>
      <c r="N522" s="665">
        <v>168.06</v>
      </c>
    </row>
    <row r="523" spans="1:14" ht="14.4" customHeight="1" x14ac:dyDescent="0.3">
      <c r="A523" s="660" t="s">
        <v>563</v>
      </c>
      <c r="B523" s="661" t="s">
        <v>564</v>
      </c>
      <c r="C523" s="662" t="s">
        <v>577</v>
      </c>
      <c r="D523" s="663" t="s">
        <v>3250</v>
      </c>
      <c r="E523" s="662" t="s">
        <v>586</v>
      </c>
      <c r="F523" s="663" t="s">
        <v>3269</v>
      </c>
      <c r="G523" s="662" t="s">
        <v>608</v>
      </c>
      <c r="H523" s="662" t="s">
        <v>2067</v>
      </c>
      <c r="I523" s="662" t="s">
        <v>2068</v>
      </c>
      <c r="J523" s="662" t="s">
        <v>2052</v>
      </c>
      <c r="K523" s="662" t="s">
        <v>2069</v>
      </c>
      <c r="L523" s="664">
        <v>13333.44</v>
      </c>
      <c r="M523" s="664">
        <v>1</v>
      </c>
      <c r="N523" s="665">
        <v>13333.44</v>
      </c>
    </row>
    <row r="524" spans="1:14" ht="14.4" customHeight="1" x14ac:dyDescent="0.3">
      <c r="A524" s="660" t="s">
        <v>563</v>
      </c>
      <c r="B524" s="661" t="s">
        <v>564</v>
      </c>
      <c r="C524" s="662" t="s">
        <v>577</v>
      </c>
      <c r="D524" s="663" t="s">
        <v>3250</v>
      </c>
      <c r="E524" s="662" t="s">
        <v>586</v>
      </c>
      <c r="F524" s="663" t="s">
        <v>3269</v>
      </c>
      <c r="G524" s="662" t="s">
        <v>608</v>
      </c>
      <c r="H524" s="662" t="s">
        <v>1302</v>
      </c>
      <c r="I524" s="662" t="s">
        <v>1302</v>
      </c>
      <c r="J524" s="662" t="s">
        <v>1303</v>
      </c>
      <c r="K524" s="662" t="s">
        <v>1304</v>
      </c>
      <c r="L524" s="664">
        <v>796.11476467239993</v>
      </c>
      <c r="M524" s="664">
        <v>29</v>
      </c>
      <c r="N524" s="665">
        <v>23087.328175499599</v>
      </c>
    </row>
    <row r="525" spans="1:14" ht="14.4" customHeight="1" x14ac:dyDescent="0.3">
      <c r="A525" s="660" t="s">
        <v>563</v>
      </c>
      <c r="B525" s="661" t="s">
        <v>564</v>
      </c>
      <c r="C525" s="662" t="s">
        <v>577</v>
      </c>
      <c r="D525" s="663" t="s">
        <v>3250</v>
      </c>
      <c r="E525" s="662" t="s">
        <v>586</v>
      </c>
      <c r="F525" s="663" t="s">
        <v>3269</v>
      </c>
      <c r="G525" s="662" t="s">
        <v>608</v>
      </c>
      <c r="H525" s="662" t="s">
        <v>2070</v>
      </c>
      <c r="I525" s="662" t="s">
        <v>2070</v>
      </c>
      <c r="J525" s="662" t="s">
        <v>2071</v>
      </c>
      <c r="K525" s="662" t="s">
        <v>2072</v>
      </c>
      <c r="L525" s="664">
        <v>170.07100000000003</v>
      </c>
      <c r="M525" s="664">
        <v>4</v>
      </c>
      <c r="N525" s="665">
        <v>680.28400000000011</v>
      </c>
    </row>
    <row r="526" spans="1:14" ht="14.4" customHeight="1" x14ac:dyDescent="0.3">
      <c r="A526" s="660" t="s">
        <v>563</v>
      </c>
      <c r="B526" s="661" t="s">
        <v>564</v>
      </c>
      <c r="C526" s="662" t="s">
        <v>577</v>
      </c>
      <c r="D526" s="663" t="s">
        <v>3250</v>
      </c>
      <c r="E526" s="662" t="s">
        <v>586</v>
      </c>
      <c r="F526" s="663" t="s">
        <v>3269</v>
      </c>
      <c r="G526" s="662" t="s">
        <v>608</v>
      </c>
      <c r="H526" s="662" t="s">
        <v>2073</v>
      </c>
      <c r="I526" s="662" t="s">
        <v>2073</v>
      </c>
      <c r="J526" s="662" t="s">
        <v>2074</v>
      </c>
      <c r="K526" s="662" t="s">
        <v>2075</v>
      </c>
      <c r="L526" s="664">
        <v>8376.06</v>
      </c>
      <c r="M526" s="664">
        <v>1</v>
      </c>
      <c r="N526" s="665">
        <v>8376.06</v>
      </c>
    </row>
    <row r="527" spans="1:14" ht="14.4" customHeight="1" x14ac:dyDescent="0.3">
      <c r="A527" s="660" t="s">
        <v>563</v>
      </c>
      <c r="B527" s="661" t="s">
        <v>564</v>
      </c>
      <c r="C527" s="662" t="s">
        <v>577</v>
      </c>
      <c r="D527" s="663" t="s">
        <v>3250</v>
      </c>
      <c r="E527" s="662" t="s">
        <v>586</v>
      </c>
      <c r="F527" s="663" t="s">
        <v>3269</v>
      </c>
      <c r="G527" s="662" t="s">
        <v>608</v>
      </c>
      <c r="H527" s="662" t="s">
        <v>2076</v>
      </c>
      <c r="I527" s="662" t="s">
        <v>2076</v>
      </c>
      <c r="J527" s="662" t="s">
        <v>2077</v>
      </c>
      <c r="K527" s="662" t="s">
        <v>2078</v>
      </c>
      <c r="L527" s="664">
        <v>959.45178784414998</v>
      </c>
      <c r="M527" s="664">
        <v>4</v>
      </c>
      <c r="N527" s="665">
        <v>3837.8071513765999</v>
      </c>
    </row>
    <row r="528" spans="1:14" ht="14.4" customHeight="1" x14ac:dyDescent="0.3">
      <c r="A528" s="660" t="s">
        <v>563</v>
      </c>
      <c r="B528" s="661" t="s">
        <v>564</v>
      </c>
      <c r="C528" s="662" t="s">
        <v>577</v>
      </c>
      <c r="D528" s="663" t="s">
        <v>3250</v>
      </c>
      <c r="E528" s="662" t="s">
        <v>586</v>
      </c>
      <c r="F528" s="663" t="s">
        <v>3269</v>
      </c>
      <c r="G528" s="662" t="s">
        <v>608</v>
      </c>
      <c r="H528" s="662" t="s">
        <v>2079</v>
      </c>
      <c r="I528" s="662" t="s">
        <v>2079</v>
      </c>
      <c r="J528" s="662" t="s">
        <v>2080</v>
      </c>
      <c r="K528" s="662" t="s">
        <v>2081</v>
      </c>
      <c r="L528" s="664">
        <v>343.7600000000001</v>
      </c>
      <c r="M528" s="664">
        <v>1</v>
      </c>
      <c r="N528" s="665">
        <v>343.7600000000001</v>
      </c>
    </row>
    <row r="529" spans="1:14" ht="14.4" customHeight="1" x14ac:dyDescent="0.3">
      <c r="A529" s="660" t="s">
        <v>563</v>
      </c>
      <c r="B529" s="661" t="s">
        <v>564</v>
      </c>
      <c r="C529" s="662" t="s">
        <v>577</v>
      </c>
      <c r="D529" s="663" t="s">
        <v>3250</v>
      </c>
      <c r="E529" s="662" t="s">
        <v>586</v>
      </c>
      <c r="F529" s="663" t="s">
        <v>3269</v>
      </c>
      <c r="G529" s="662" t="s">
        <v>1311</v>
      </c>
      <c r="H529" s="662" t="s">
        <v>1315</v>
      </c>
      <c r="I529" s="662" t="s">
        <v>1315</v>
      </c>
      <c r="J529" s="662" t="s">
        <v>1316</v>
      </c>
      <c r="K529" s="662" t="s">
        <v>1317</v>
      </c>
      <c r="L529" s="664">
        <v>7.7999364809556813</v>
      </c>
      <c r="M529" s="664">
        <v>1</v>
      </c>
      <c r="N529" s="665">
        <v>7.7999364809556813</v>
      </c>
    </row>
    <row r="530" spans="1:14" ht="14.4" customHeight="1" x14ac:dyDescent="0.3">
      <c r="A530" s="660" t="s">
        <v>563</v>
      </c>
      <c r="B530" s="661" t="s">
        <v>564</v>
      </c>
      <c r="C530" s="662" t="s">
        <v>577</v>
      </c>
      <c r="D530" s="663" t="s">
        <v>3250</v>
      </c>
      <c r="E530" s="662" t="s">
        <v>586</v>
      </c>
      <c r="F530" s="663" t="s">
        <v>3269</v>
      </c>
      <c r="G530" s="662" t="s">
        <v>1311</v>
      </c>
      <c r="H530" s="662" t="s">
        <v>1321</v>
      </c>
      <c r="I530" s="662" t="s">
        <v>1322</v>
      </c>
      <c r="J530" s="662" t="s">
        <v>1323</v>
      </c>
      <c r="K530" s="662" t="s">
        <v>1324</v>
      </c>
      <c r="L530" s="664">
        <v>198.89009276265651</v>
      </c>
      <c r="M530" s="664">
        <v>1</v>
      </c>
      <c r="N530" s="665">
        <v>198.89009276265651</v>
      </c>
    </row>
    <row r="531" spans="1:14" ht="14.4" customHeight="1" x14ac:dyDescent="0.3">
      <c r="A531" s="660" t="s">
        <v>563</v>
      </c>
      <c r="B531" s="661" t="s">
        <v>564</v>
      </c>
      <c r="C531" s="662" t="s">
        <v>577</v>
      </c>
      <c r="D531" s="663" t="s">
        <v>3250</v>
      </c>
      <c r="E531" s="662" t="s">
        <v>586</v>
      </c>
      <c r="F531" s="663" t="s">
        <v>3269</v>
      </c>
      <c r="G531" s="662" t="s">
        <v>1311</v>
      </c>
      <c r="H531" s="662" t="s">
        <v>2082</v>
      </c>
      <c r="I531" s="662" t="s">
        <v>2083</v>
      </c>
      <c r="J531" s="662" t="s">
        <v>1525</v>
      </c>
      <c r="K531" s="662" t="s">
        <v>2084</v>
      </c>
      <c r="L531" s="664">
        <v>34.819787838665434</v>
      </c>
      <c r="M531" s="664">
        <v>4</v>
      </c>
      <c r="N531" s="665">
        <v>139.27915135466174</v>
      </c>
    </row>
    <row r="532" spans="1:14" ht="14.4" customHeight="1" x14ac:dyDescent="0.3">
      <c r="A532" s="660" t="s">
        <v>563</v>
      </c>
      <c r="B532" s="661" t="s">
        <v>564</v>
      </c>
      <c r="C532" s="662" t="s">
        <v>577</v>
      </c>
      <c r="D532" s="663" t="s">
        <v>3250</v>
      </c>
      <c r="E532" s="662" t="s">
        <v>586</v>
      </c>
      <c r="F532" s="663" t="s">
        <v>3269</v>
      </c>
      <c r="G532" s="662" t="s">
        <v>1311</v>
      </c>
      <c r="H532" s="662" t="s">
        <v>1325</v>
      </c>
      <c r="I532" s="662" t="s">
        <v>1326</v>
      </c>
      <c r="J532" s="662" t="s">
        <v>1327</v>
      </c>
      <c r="K532" s="662" t="s">
        <v>1328</v>
      </c>
      <c r="L532" s="664">
        <v>105.06000000000006</v>
      </c>
      <c r="M532" s="664">
        <v>1</v>
      </c>
      <c r="N532" s="665">
        <v>105.06000000000006</v>
      </c>
    </row>
    <row r="533" spans="1:14" ht="14.4" customHeight="1" x14ac:dyDescent="0.3">
      <c r="A533" s="660" t="s">
        <v>563</v>
      </c>
      <c r="B533" s="661" t="s">
        <v>564</v>
      </c>
      <c r="C533" s="662" t="s">
        <v>577</v>
      </c>
      <c r="D533" s="663" t="s">
        <v>3250</v>
      </c>
      <c r="E533" s="662" t="s">
        <v>586</v>
      </c>
      <c r="F533" s="663" t="s">
        <v>3269</v>
      </c>
      <c r="G533" s="662" t="s">
        <v>1311</v>
      </c>
      <c r="H533" s="662" t="s">
        <v>1329</v>
      </c>
      <c r="I533" s="662" t="s">
        <v>1330</v>
      </c>
      <c r="J533" s="662" t="s">
        <v>1331</v>
      </c>
      <c r="K533" s="662" t="s">
        <v>1332</v>
      </c>
      <c r="L533" s="664">
        <v>45.189999999999991</v>
      </c>
      <c r="M533" s="664">
        <v>1</v>
      </c>
      <c r="N533" s="665">
        <v>45.189999999999991</v>
      </c>
    </row>
    <row r="534" spans="1:14" ht="14.4" customHeight="1" x14ac:dyDescent="0.3">
      <c r="A534" s="660" t="s">
        <v>563</v>
      </c>
      <c r="B534" s="661" t="s">
        <v>564</v>
      </c>
      <c r="C534" s="662" t="s">
        <v>577</v>
      </c>
      <c r="D534" s="663" t="s">
        <v>3250</v>
      </c>
      <c r="E534" s="662" t="s">
        <v>586</v>
      </c>
      <c r="F534" s="663" t="s">
        <v>3269</v>
      </c>
      <c r="G534" s="662" t="s">
        <v>1311</v>
      </c>
      <c r="H534" s="662" t="s">
        <v>1351</v>
      </c>
      <c r="I534" s="662" t="s">
        <v>1352</v>
      </c>
      <c r="J534" s="662" t="s">
        <v>1353</v>
      </c>
      <c r="K534" s="662" t="s">
        <v>1354</v>
      </c>
      <c r="L534" s="664">
        <v>138.24998227224845</v>
      </c>
      <c r="M534" s="664">
        <v>23</v>
      </c>
      <c r="N534" s="665">
        <v>3179.7495922617145</v>
      </c>
    </row>
    <row r="535" spans="1:14" ht="14.4" customHeight="1" x14ac:dyDescent="0.3">
      <c r="A535" s="660" t="s">
        <v>563</v>
      </c>
      <c r="B535" s="661" t="s">
        <v>564</v>
      </c>
      <c r="C535" s="662" t="s">
        <v>577</v>
      </c>
      <c r="D535" s="663" t="s">
        <v>3250</v>
      </c>
      <c r="E535" s="662" t="s">
        <v>586</v>
      </c>
      <c r="F535" s="663" t="s">
        <v>3269</v>
      </c>
      <c r="G535" s="662" t="s">
        <v>1311</v>
      </c>
      <c r="H535" s="662" t="s">
        <v>1359</v>
      </c>
      <c r="I535" s="662" t="s">
        <v>1360</v>
      </c>
      <c r="J535" s="662" t="s">
        <v>1361</v>
      </c>
      <c r="K535" s="662" t="s">
        <v>607</v>
      </c>
      <c r="L535" s="664">
        <v>630.6604285714285</v>
      </c>
      <c r="M535" s="664">
        <v>7</v>
      </c>
      <c r="N535" s="665">
        <v>4414.6229999999996</v>
      </c>
    </row>
    <row r="536" spans="1:14" ht="14.4" customHeight="1" x14ac:dyDescent="0.3">
      <c r="A536" s="660" t="s">
        <v>563</v>
      </c>
      <c r="B536" s="661" t="s">
        <v>564</v>
      </c>
      <c r="C536" s="662" t="s">
        <v>577</v>
      </c>
      <c r="D536" s="663" t="s">
        <v>3250</v>
      </c>
      <c r="E536" s="662" t="s">
        <v>586</v>
      </c>
      <c r="F536" s="663" t="s">
        <v>3269</v>
      </c>
      <c r="G536" s="662" t="s">
        <v>1311</v>
      </c>
      <c r="H536" s="662" t="s">
        <v>1362</v>
      </c>
      <c r="I536" s="662" t="s">
        <v>1363</v>
      </c>
      <c r="J536" s="662" t="s">
        <v>1361</v>
      </c>
      <c r="K536" s="662" t="s">
        <v>1364</v>
      </c>
      <c r="L536" s="664">
        <v>721.2</v>
      </c>
      <c r="M536" s="664">
        <v>4</v>
      </c>
      <c r="N536" s="665">
        <v>2884.8</v>
      </c>
    </row>
    <row r="537" spans="1:14" ht="14.4" customHeight="1" x14ac:dyDescent="0.3">
      <c r="A537" s="660" t="s">
        <v>563</v>
      </c>
      <c r="B537" s="661" t="s">
        <v>564</v>
      </c>
      <c r="C537" s="662" t="s">
        <v>577</v>
      </c>
      <c r="D537" s="663" t="s">
        <v>3250</v>
      </c>
      <c r="E537" s="662" t="s">
        <v>586</v>
      </c>
      <c r="F537" s="663" t="s">
        <v>3269</v>
      </c>
      <c r="G537" s="662" t="s">
        <v>1311</v>
      </c>
      <c r="H537" s="662" t="s">
        <v>2085</v>
      </c>
      <c r="I537" s="662" t="s">
        <v>2086</v>
      </c>
      <c r="J537" s="662" t="s">
        <v>1478</v>
      </c>
      <c r="K537" s="662" t="s">
        <v>2087</v>
      </c>
      <c r="L537" s="664">
        <v>115.4647736816376</v>
      </c>
      <c r="M537" s="664">
        <v>3</v>
      </c>
      <c r="N537" s="665">
        <v>346.39432104491277</v>
      </c>
    </row>
    <row r="538" spans="1:14" ht="14.4" customHeight="1" x14ac:dyDescent="0.3">
      <c r="A538" s="660" t="s">
        <v>563</v>
      </c>
      <c r="B538" s="661" t="s">
        <v>564</v>
      </c>
      <c r="C538" s="662" t="s">
        <v>577</v>
      </c>
      <c r="D538" s="663" t="s">
        <v>3250</v>
      </c>
      <c r="E538" s="662" t="s">
        <v>586</v>
      </c>
      <c r="F538" s="663" t="s">
        <v>3269</v>
      </c>
      <c r="G538" s="662" t="s">
        <v>1311</v>
      </c>
      <c r="H538" s="662" t="s">
        <v>2088</v>
      </c>
      <c r="I538" s="662" t="s">
        <v>2089</v>
      </c>
      <c r="J538" s="662" t="s">
        <v>2090</v>
      </c>
      <c r="K538" s="662" t="s">
        <v>2091</v>
      </c>
      <c r="L538" s="664">
        <v>59.332160132539634</v>
      </c>
      <c r="M538" s="664">
        <v>4</v>
      </c>
      <c r="N538" s="665">
        <v>237.32864053015854</v>
      </c>
    </row>
    <row r="539" spans="1:14" ht="14.4" customHeight="1" x14ac:dyDescent="0.3">
      <c r="A539" s="660" t="s">
        <v>563</v>
      </c>
      <c r="B539" s="661" t="s">
        <v>564</v>
      </c>
      <c r="C539" s="662" t="s">
        <v>577</v>
      </c>
      <c r="D539" s="663" t="s">
        <v>3250</v>
      </c>
      <c r="E539" s="662" t="s">
        <v>586</v>
      </c>
      <c r="F539" s="663" t="s">
        <v>3269</v>
      </c>
      <c r="G539" s="662" t="s">
        <v>1311</v>
      </c>
      <c r="H539" s="662" t="s">
        <v>1376</v>
      </c>
      <c r="I539" s="662" t="s">
        <v>1377</v>
      </c>
      <c r="J539" s="662" t="s">
        <v>1378</v>
      </c>
      <c r="K539" s="662" t="s">
        <v>1165</v>
      </c>
      <c r="L539" s="664">
        <v>46.240000000000016</v>
      </c>
      <c r="M539" s="664">
        <v>2</v>
      </c>
      <c r="N539" s="665">
        <v>92.480000000000032</v>
      </c>
    </row>
    <row r="540" spans="1:14" ht="14.4" customHeight="1" x14ac:dyDescent="0.3">
      <c r="A540" s="660" t="s">
        <v>563</v>
      </c>
      <c r="B540" s="661" t="s">
        <v>564</v>
      </c>
      <c r="C540" s="662" t="s">
        <v>577</v>
      </c>
      <c r="D540" s="663" t="s">
        <v>3250</v>
      </c>
      <c r="E540" s="662" t="s">
        <v>586</v>
      </c>
      <c r="F540" s="663" t="s">
        <v>3269</v>
      </c>
      <c r="G540" s="662" t="s">
        <v>1311</v>
      </c>
      <c r="H540" s="662" t="s">
        <v>2092</v>
      </c>
      <c r="I540" s="662" t="s">
        <v>2093</v>
      </c>
      <c r="J540" s="662" t="s">
        <v>2094</v>
      </c>
      <c r="K540" s="662" t="s">
        <v>1112</v>
      </c>
      <c r="L540" s="664">
        <v>107.68999588176237</v>
      </c>
      <c r="M540" s="664">
        <v>1</v>
      </c>
      <c r="N540" s="665">
        <v>107.68999588176237</v>
      </c>
    </row>
    <row r="541" spans="1:14" ht="14.4" customHeight="1" x14ac:dyDescent="0.3">
      <c r="A541" s="660" t="s">
        <v>563</v>
      </c>
      <c r="B541" s="661" t="s">
        <v>564</v>
      </c>
      <c r="C541" s="662" t="s">
        <v>577</v>
      </c>
      <c r="D541" s="663" t="s">
        <v>3250</v>
      </c>
      <c r="E541" s="662" t="s">
        <v>586</v>
      </c>
      <c r="F541" s="663" t="s">
        <v>3269</v>
      </c>
      <c r="G541" s="662" t="s">
        <v>1311</v>
      </c>
      <c r="H541" s="662" t="s">
        <v>1398</v>
      </c>
      <c r="I541" s="662" t="s">
        <v>1399</v>
      </c>
      <c r="J541" s="662" t="s">
        <v>1400</v>
      </c>
      <c r="K541" s="662" t="s">
        <v>1401</v>
      </c>
      <c r="L541" s="664">
        <v>76.775122850122969</v>
      </c>
      <c r="M541" s="664">
        <v>19</v>
      </c>
      <c r="N541" s="665">
        <v>1458.7273341523364</v>
      </c>
    </row>
    <row r="542" spans="1:14" ht="14.4" customHeight="1" x14ac:dyDescent="0.3">
      <c r="A542" s="660" t="s">
        <v>563</v>
      </c>
      <c r="B542" s="661" t="s">
        <v>564</v>
      </c>
      <c r="C542" s="662" t="s">
        <v>577</v>
      </c>
      <c r="D542" s="663" t="s">
        <v>3250</v>
      </c>
      <c r="E542" s="662" t="s">
        <v>586</v>
      </c>
      <c r="F542" s="663" t="s">
        <v>3269</v>
      </c>
      <c r="G542" s="662" t="s">
        <v>1311</v>
      </c>
      <c r="H542" s="662" t="s">
        <v>1442</v>
      </c>
      <c r="I542" s="662" t="s">
        <v>1443</v>
      </c>
      <c r="J542" s="662" t="s">
        <v>1331</v>
      </c>
      <c r="K542" s="662" t="s">
        <v>1444</v>
      </c>
      <c r="L542" s="664">
        <v>129.96001119810379</v>
      </c>
      <c r="M542" s="664">
        <v>159</v>
      </c>
      <c r="N542" s="665">
        <v>20663.641780498503</v>
      </c>
    </row>
    <row r="543" spans="1:14" ht="14.4" customHeight="1" x14ac:dyDescent="0.3">
      <c r="A543" s="660" t="s">
        <v>563</v>
      </c>
      <c r="B543" s="661" t="s">
        <v>564</v>
      </c>
      <c r="C543" s="662" t="s">
        <v>577</v>
      </c>
      <c r="D543" s="663" t="s">
        <v>3250</v>
      </c>
      <c r="E543" s="662" t="s">
        <v>586</v>
      </c>
      <c r="F543" s="663" t="s">
        <v>3269</v>
      </c>
      <c r="G543" s="662" t="s">
        <v>1311</v>
      </c>
      <c r="H543" s="662" t="s">
        <v>1460</v>
      </c>
      <c r="I543" s="662" t="s">
        <v>1461</v>
      </c>
      <c r="J543" s="662" t="s">
        <v>1462</v>
      </c>
      <c r="K543" s="662" t="s">
        <v>1463</v>
      </c>
      <c r="L543" s="664">
        <v>24.97016336464435</v>
      </c>
      <c r="M543" s="664">
        <v>2</v>
      </c>
      <c r="N543" s="665">
        <v>49.940326729288699</v>
      </c>
    </row>
    <row r="544" spans="1:14" ht="14.4" customHeight="1" x14ac:dyDescent="0.3">
      <c r="A544" s="660" t="s">
        <v>563</v>
      </c>
      <c r="B544" s="661" t="s">
        <v>564</v>
      </c>
      <c r="C544" s="662" t="s">
        <v>577</v>
      </c>
      <c r="D544" s="663" t="s">
        <v>3250</v>
      </c>
      <c r="E544" s="662" t="s">
        <v>586</v>
      </c>
      <c r="F544" s="663" t="s">
        <v>3269</v>
      </c>
      <c r="G544" s="662" t="s">
        <v>1311</v>
      </c>
      <c r="H544" s="662" t="s">
        <v>1483</v>
      </c>
      <c r="I544" s="662" t="s">
        <v>1484</v>
      </c>
      <c r="J544" s="662" t="s">
        <v>1485</v>
      </c>
      <c r="K544" s="662" t="s">
        <v>1486</v>
      </c>
      <c r="L544" s="664">
        <v>67.855792948278193</v>
      </c>
      <c r="M544" s="664">
        <v>535</v>
      </c>
      <c r="N544" s="665">
        <v>36302.849227328836</v>
      </c>
    </row>
    <row r="545" spans="1:14" ht="14.4" customHeight="1" x14ac:dyDescent="0.3">
      <c r="A545" s="660" t="s">
        <v>563</v>
      </c>
      <c r="B545" s="661" t="s">
        <v>564</v>
      </c>
      <c r="C545" s="662" t="s">
        <v>577</v>
      </c>
      <c r="D545" s="663" t="s">
        <v>3250</v>
      </c>
      <c r="E545" s="662" t="s">
        <v>586</v>
      </c>
      <c r="F545" s="663" t="s">
        <v>3269</v>
      </c>
      <c r="G545" s="662" t="s">
        <v>1311</v>
      </c>
      <c r="H545" s="662" t="s">
        <v>2095</v>
      </c>
      <c r="I545" s="662" t="s">
        <v>2096</v>
      </c>
      <c r="J545" s="662" t="s">
        <v>2097</v>
      </c>
      <c r="K545" s="662" t="s">
        <v>2098</v>
      </c>
      <c r="L545" s="664">
        <v>98.419173808393623</v>
      </c>
      <c r="M545" s="664">
        <v>1</v>
      </c>
      <c r="N545" s="665">
        <v>98.419173808393623</v>
      </c>
    </row>
    <row r="546" spans="1:14" ht="14.4" customHeight="1" x14ac:dyDescent="0.3">
      <c r="A546" s="660" t="s">
        <v>563</v>
      </c>
      <c r="B546" s="661" t="s">
        <v>564</v>
      </c>
      <c r="C546" s="662" t="s">
        <v>577</v>
      </c>
      <c r="D546" s="663" t="s">
        <v>3250</v>
      </c>
      <c r="E546" s="662" t="s">
        <v>586</v>
      </c>
      <c r="F546" s="663" t="s">
        <v>3269</v>
      </c>
      <c r="G546" s="662" t="s">
        <v>1311</v>
      </c>
      <c r="H546" s="662" t="s">
        <v>2099</v>
      </c>
      <c r="I546" s="662" t="s">
        <v>2100</v>
      </c>
      <c r="J546" s="662" t="s">
        <v>1353</v>
      </c>
      <c r="K546" s="662" t="s">
        <v>2101</v>
      </c>
      <c r="L546" s="664">
        <v>142.26745505799204</v>
      </c>
      <c r="M546" s="664">
        <v>168</v>
      </c>
      <c r="N546" s="665">
        <v>23900.932449742661</v>
      </c>
    </row>
    <row r="547" spans="1:14" ht="14.4" customHeight="1" x14ac:dyDescent="0.3">
      <c r="A547" s="660" t="s">
        <v>563</v>
      </c>
      <c r="B547" s="661" t="s">
        <v>564</v>
      </c>
      <c r="C547" s="662" t="s">
        <v>577</v>
      </c>
      <c r="D547" s="663" t="s">
        <v>3250</v>
      </c>
      <c r="E547" s="662" t="s">
        <v>586</v>
      </c>
      <c r="F547" s="663" t="s">
        <v>3269</v>
      </c>
      <c r="G547" s="662" t="s">
        <v>1311</v>
      </c>
      <c r="H547" s="662" t="s">
        <v>1517</v>
      </c>
      <c r="I547" s="662" t="s">
        <v>1518</v>
      </c>
      <c r="J547" s="662" t="s">
        <v>1361</v>
      </c>
      <c r="K547" s="662" t="s">
        <v>1519</v>
      </c>
      <c r="L547" s="664">
        <v>301.4698195863341</v>
      </c>
      <c r="M547" s="664">
        <v>98</v>
      </c>
      <c r="N547" s="665">
        <v>29544.042319460739</v>
      </c>
    </row>
    <row r="548" spans="1:14" ht="14.4" customHeight="1" x14ac:dyDescent="0.3">
      <c r="A548" s="660" t="s">
        <v>563</v>
      </c>
      <c r="B548" s="661" t="s">
        <v>564</v>
      </c>
      <c r="C548" s="662" t="s">
        <v>577</v>
      </c>
      <c r="D548" s="663" t="s">
        <v>3250</v>
      </c>
      <c r="E548" s="662" t="s">
        <v>586</v>
      </c>
      <c r="F548" s="663" t="s">
        <v>3269</v>
      </c>
      <c r="G548" s="662" t="s">
        <v>1311</v>
      </c>
      <c r="H548" s="662" t="s">
        <v>1520</v>
      </c>
      <c r="I548" s="662" t="s">
        <v>1521</v>
      </c>
      <c r="J548" s="662" t="s">
        <v>1361</v>
      </c>
      <c r="K548" s="662" t="s">
        <v>1522</v>
      </c>
      <c r="L548" s="664">
        <v>408.94987308096057</v>
      </c>
      <c r="M548" s="664">
        <v>26</v>
      </c>
      <c r="N548" s="665">
        <v>10632.696700104974</v>
      </c>
    </row>
    <row r="549" spans="1:14" ht="14.4" customHeight="1" x14ac:dyDescent="0.3">
      <c r="A549" s="660" t="s">
        <v>563</v>
      </c>
      <c r="B549" s="661" t="s">
        <v>564</v>
      </c>
      <c r="C549" s="662" t="s">
        <v>577</v>
      </c>
      <c r="D549" s="663" t="s">
        <v>3250</v>
      </c>
      <c r="E549" s="662" t="s">
        <v>586</v>
      </c>
      <c r="F549" s="663" t="s">
        <v>3269</v>
      </c>
      <c r="G549" s="662" t="s">
        <v>1311</v>
      </c>
      <c r="H549" s="662" t="s">
        <v>2102</v>
      </c>
      <c r="I549" s="662" t="s">
        <v>2103</v>
      </c>
      <c r="J549" s="662" t="s">
        <v>2104</v>
      </c>
      <c r="K549" s="662" t="s">
        <v>2105</v>
      </c>
      <c r="L549" s="664">
        <v>364.24842035850776</v>
      </c>
      <c r="M549" s="664">
        <v>13</v>
      </c>
      <c r="N549" s="665">
        <v>4735.2294646606006</v>
      </c>
    </row>
    <row r="550" spans="1:14" ht="14.4" customHeight="1" x14ac:dyDescent="0.3">
      <c r="A550" s="660" t="s">
        <v>563</v>
      </c>
      <c r="B550" s="661" t="s">
        <v>564</v>
      </c>
      <c r="C550" s="662" t="s">
        <v>577</v>
      </c>
      <c r="D550" s="663" t="s">
        <v>3250</v>
      </c>
      <c r="E550" s="662" t="s">
        <v>586</v>
      </c>
      <c r="F550" s="663" t="s">
        <v>3269</v>
      </c>
      <c r="G550" s="662" t="s">
        <v>1311</v>
      </c>
      <c r="H550" s="662" t="s">
        <v>2106</v>
      </c>
      <c r="I550" s="662" t="s">
        <v>2107</v>
      </c>
      <c r="J550" s="662" t="s">
        <v>2108</v>
      </c>
      <c r="K550" s="662" t="s">
        <v>1299</v>
      </c>
      <c r="L550" s="664">
        <v>661.40999999999974</v>
      </c>
      <c r="M550" s="664">
        <v>1</v>
      </c>
      <c r="N550" s="665">
        <v>661.40999999999974</v>
      </c>
    </row>
    <row r="551" spans="1:14" ht="14.4" customHeight="1" x14ac:dyDescent="0.3">
      <c r="A551" s="660" t="s">
        <v>563</v>
      </c>
      <c r="B551" s="661" t="s">
        <v>564</v>
      </c>
      <c r="C551" s="662" t="s">
        <v>577</v>
      </c>
      <c r="D551" s="663" t="s">
        <v>3250</v>
      </c>
      <c r="E551" s="662" t="s">
        <v>586</v>
      </c>
      <c r="F551" s="663" t="s">
        <v>3269</v>
      </c>
      <c r="G551" s="662" t="s">
        <v>1311</v>
      </c>
      <c r="H551" s="662" t="s">
        <v>2109</v>
      </c>
      <c r="I551" s="662" t="s">
        <v>2110</v>
      </c>
      <c r="J551" s="662" t="s">
        <v>2111</v>
      </c>
      <c r="K551" s="662" t="s">
        <v>2112</v>
      </c>
      <c r="L551" s="664">
        <v>183.92</v>
      </c>
      <c r="M551" s="664">
        <v>150</v>
      </c>
      <c r="N551" s="665">
        <v>27588</v>
      </c>
    </row>
    <row r="552" spans="1:14" ht="14.4" customHeight="1" x14ac:dyDescent="0.3">
      <c r="A552" s="660" t="s">
        <v>563</v>
      </c>
      <c r="B552" s="661" t="s">
        <v>564</v>
      </c>
      <c r="C552" s="662" t="s">
        <v>577</v>
      </c>
      <c r="D552" s="663" t="s">
        <v>3250</v>
      </c>
      <c r="E552" s="662" t="s">
        <v>586</v>
      </c>
      <c r="F552" s="663" t="s">
        <v>3269</v>
      </c>
      <c r="G552" s="662" t="s">
        <v>1311</v>
      </c>
      <c r="H552" s="662" t="s">
        <v>2113</v>
      </c>
      <c r="I552" s="662" t="s">
        <v>2114</v>
      </c>
      <c r="J552" s="662" t="s">
        <v>2115</v>
      </c>
      <c r="K552" s="662" t="s">
        <v>2116</v>
      </c>
      <c r="L552" s="664">
        <v>325.0263671525247</v>
      </c>
      <c r="M552" s="664">
        <v>22</v>
      </c>
      <c r="N552" s="665">
        <v>7150.5800773555429</v>
      </c>
    </row>
    <row r="553" spans="1:14" ht="14.4" customHeight="1" x14ac:dyDescent="0.3">
      <c r="A553" s="660" t="s">
        <v>563</v>
      </c>
      <c r="B553" s="661" t="s">
        <v>564</v>
      </c>
      <c r="C553" s="662" t="s">
        <v>577</v>
      </c>
      <c r="D553" s="663" t="s">
        <v>3250</v>
      </c>
      <c r="E553" s="662" t="s">
        <v>586</v>
      </c>
      <c r="F553" s="663" t="s">
        <v>3269</v>
      </c>
      <c r="G553" s="662" t="s">
        <v>1311</v>
      </c>
      <c r="H553" s="662" t="s">
        <v>2117</v>
      </c>
      <c r="I553" s="662" t="s">
        <v>2117</v>
      </c>
      <c r="J553" s="662" t="s">
        <v>2118</v>
      </c>
      <c r="K553" s="662" t="s">
        <v>2119</v>
      </c>
      <c r="L553" s="664">
        <v>2420</v>
      </c>
      <c r="M553" s="664">
        <v>2</v>
      </c>
      <c r="N553" s="665">
        <v>4840</v>
      </c>
    </row>
    <row r="554" spans="1:14" ht="14.4" customHeight="1" x14ac:dyDescent="0.3">
      <c r="A554" s="660" t="s">
        <v>563</v>
      </c>
      <c r="B554" s="661" t="s">
        <v>564</v>
      </c>
      <c r="C554" s="662" t="s">
        <v>577</v>
      </c>
      <c r="D554" s="663" t="s">
        <v>3250</v>
      </c>
      <c r="E554" s="662" t="s">
        <v>586</v>
      </c>
      <c r="F554" s="663" t="s">
        <v>3269</v>
      </c>
      <c r="G554" s="662" t="s">
        <v>1311</v>
      </c>
      <c r="H554" s="662" t="s">
        <v>1560</v>
      </c>
      <c r="I554" s="662" t="s">
        <v>1561</v>
      </c>
      <c r="J554" s="662" t="s">
        <v>1562</v>
      </c>
      <c r="K554" s="662" t="s">
        <v>1563</v>
      </c>
      <c r="L554" s="664">
        <v>70.095801765949062</v>
      </c>
      <c r="M554" s="664">
        <v>5</v>
      </c>
      <c r="N554" s="665">
        <v>350.47900882974534</v>
      </c>
    </row>
    <row r="555" spans="1:14" ht="14.4" customHeight="1" x14ac:dyDescent="0.3">
      <c r="A555" s="660" t="s">
        <v>563</v>
      </c>
      <c r="B555" s="661" t="s">
        <v>564</v>
      </c>
      <c r="C555" s="662" t="s">
        <v>577</v>
      </c>
      <c r="D555" s="663" t="s">
        <v>3250</v>
      </c>
      <c r="E555" s="662" t="s">
        <v>586</v>
      </c>
      <c r="F555" s="663" t="s">
        <v>3269</v>
      </c>
      <c r="G555" s="662" t="s">
        <v>1311</v>
      </c>
      <c r="H555" s="662" t="s">
        <v>2120</v>
      </c>
      <c r="I555" s="662" t="s">
        <v>2120</v>
      </c>
      <c r="J555" s="662" t="s">
        <v>2121</v>
      </c>
      <c r="K555" s="662" t="s">
        <v>2122</v>
      </c>
      <c r="L555" s="664">
        <v>63.390000000000022</v>
      </c>
      <c r="M555" s="664">
        <v>2</v>
      </c>
      <c r="N555" s="665">
        <v>126.78000000000004</v>
      </c>
    </row>
    <row r="556" spans="1:14" ht="14.4" customHeight="1" x14ac:dyDescent="0.3">
      <c r="A556" s="660" t="s">
        <v>563</v>
      </c>
      <c r="B556" s="661" t="s">
        <v>564</v>
      </c>
      <c r="C556" s="662" t="s">
        <v>577</v>
      </c>
      <c r="D556" s="663" t="s">
        <v>3250</v>
      </c>
      <c r="E556" s="662" t="s">
        <v>586</v>
      </c>
      <c r="F556" s="663" t="s">
        <v>3269</v>
      </c>
      <c r="G556" s="662" t="s">
        <v>1311</v>
      </c>
      <c r="H556" s="662" t="s">
        <v>1576</v>
      </c>
      <c r="I556" s="662" t="s">
        <v>1576</v>
      </c>
      <c r="J556" s="662" t="s">
        <v>1361</v>
      </c>
      <c r="K556" s="662" t="s">
        <v>1522</v>
      </c>
      <c r="L556" s="664">
        <v>408.95</v>
      </c>
      <c r="M556" s="664">
        <v>5</v>
      </c>
      <c r="N556" s="665">
        <v>2044.75</v>
      </c>
    </row>
    <row r="557" spans="1:14" ht="14.4" customHeight="1" x14ac:dyDescent="0.3">
      <c r="A557" s="660" t="s">
        <v>563</v>
      </c>
      <c r="B557" s="661" t="s">
        <v>564</v>
      </c>
      <c r="C557" s="662" t="s">
        <v>577</v>
      </c>
      <c r="D557" s="663" t="s">
        <v>3250</v>
      </c>
      <c r="E557" s="662" t="s">
        <v>1577</v>
      </c>
      <c r="F557" s="663" t="s">
        <v>3270</v>
      </c>
      <c r="G557" s="662"/>
      <c r="H557" s="662" t="s">
        <v>2123</v>
      </c>
      <c r="I557" s="662" t="s">
        <v>2124</v>
      </c>
      <c r="J557" s="662" t="s">
        <v>2125</v>
      </c>
      <c r="K557" s="662" t="s">
        <v>2126</v>
      </c>
      <c r="L557" s="664">
        <v>1133.52</v>
      </c>
      <c r="M557" s="664">
        <v>10</v>
      </c>
      <c r="N557" s="665">
        <v>11335.2</v>
      </c>
    </row>
    <row r="558" spans="1:14" ht="14.4" customHeight="1" x14ac:dyDescent="0.3">
      <c r="A558" s="660" t="s">
        <v>563</v>
      </c>
      <c r="B558" s="661" t="s">
        <v>564</v>
      </c>
      <c r="C558" s="662" t="s">
        <v>577</v>
      </c>
      <c r="D558" s="663" t="s">
        <v>3250</v>
      </c>
      <c r="E558" s="662" t="s">
        <v>1577</v>
      </c>
      <c r="F558" s="663" t="s">
        <v>3270</v>
      </c>
      <c r="G558" s="662" t="s">
        <v>608</v>
      </c>
      <c r="H558" s="662" t="s">
        <v>2127</v>
      </c>
      <c r="I558" s="662" t="s">
        <v>2128</v>
      </c>
      <c r="J558" s="662" t="s">
        <v>2129</v>
      </c>
      <c r="K558" s="662" t="s">
        <v>1879</v>
      </c>
      <c r="L558" s="664">
        <v>309.89000000000004</v>
      </c>
      <c r="M558" s="664">
        <v>15</v>
      </c>
      <c r="N558" s="665">
        <v>4648.3500000000004</v>
      </c>
    </row>
    <row r="559" spans="1:14" ht="14.4" customHeight="1" x14ac:dyDescent="0.3">
      <c r="A559" s="660" t="s">
        <v>563</v>
      </c>
      <c r="B559" s="661" t="s">
        <v>564</v>
      </c>
      <c r="C559" s="662" t="s">
        <v>577</v>
      </c>
      <c r="D559" s="663" t="s">
        <v>3250</v>
      </c>
      <c r="E559" s="662" t="s">
        <v>1577</v>
      </c>
      <c r="F559" s="663" t="s">
        <v>3270</v>
      </c>
      <c r="G559" s="662" t="s">
        <v>608</v>
      </c>
      <c r="H559" s="662" t="s">
        <v>2130</v>
      </c>
      <c r="I559" s="662" t="s">
        <v>2131</v>
      </c>
      <c r="J559" s="662" t="s">
        <v>2132</v>
      </c>
      <c r="K559" s="662" t="s">
        <v>2133</v>
      </c>
      <c r="L559" s="664">
        <v>2719.1999999999994</v>
      </c>
      <c r="M559" s="664">
        <v>32</v>
      </c>
      <c r="N559" s="665">
        <v>87014.39999999998</v>
      </c>
    </row>
    <row r="560" spans="1:14" ht="14.4" customHeight="1" x14ac:dyDescent="0.3">
      <c r="A560" s="660" t="s">
        <v>563</v>
      </c>
      <c r="B560" s="661" t="s">
        <v>564</v>
      </c>
      <c r="C560" s="662" t="s">
        <v>577</v>
      </c>
      <c r="D560" s="663" t="s">
        <v>3250</v>
      </c>
      <c r="E560" s="662" t="s">
        <v>1577</v>
      </c>
      <c r="F560" s="663" t="s">
        <v>3270</v>
      </c>
      <c r="G560" s="662" t="s">
        <v>608</v>
      </c>
      <c r="H560" s="662" t="s">
        <v>2134</v>
      </c>
      <c r="I560" s="662" t="s">
        <v>215</v>
      </c>
      <c r="J560" s="662" t="s">
        <v>2135</v>
      </c>
      <c r="K560" s="662" t="s">
        <v>2136</v>
      </c>
      <c r="L560" s="664">
        <v>211.9200017457454</v>
      </c>
      <c r="M560" s="664">
        <v>67</v>
      </c>
      <c r="N560" s="665">
        <v>14198.640116964942</v>
      </c>
    </row>
    <row r="561" spans="1:14" ht="14.4" customHeight="1" x14ac:dyDescent="0.3">
      <c r="A561" s="660" t="s">
        <v>563</v>
      </c>
      <c r="B561" s="661" t="s">
        <v>564</v>
      </c>
      <c r="C561" s="662" t="s">
        <v>577</v>
      </c>
      <c r="D561" s="663" t="s">
        <v>3250</v>
      </c>
      <c r="E561" s="662" t="s">
        <v>1577</v>
      </c>
      <c r="F561" s="663" t="s">
        <v>3270</v>
      </c>
      <c r="G561" s="662" t="s">
        <v>608</v>
      </c>
      <c r="H561" s="662" t="s">
        <v>2137</v>
      </c>
      <c r="I561" s="662" t="s">
        <v>2138</v>
      </c>
      <c r="J561" s="662" t="s">
        <v>2139</v>
      </c>
      <c r="K561" s="662" t="s">
        <v>1581</v>
      </c>
      <c r="L561" s="664">
        <v>2296.58</v>
      </c>
      <c r="M561" s="664">
        <v>1</v>
      </c>
      <c r="N561" s="665">
        <v>2296.58</v>
      </c>
    </row>
    <row r="562" spans="1:14" ht="14.4" customHeight="1" x14ac:dyDescent="0.3">
      <c r="A562" s="660" t="s">
        <v>563</v>
      </c>
      <c r="B562" s="661" t="s">
        <v>564</v>
      </c>
      <c r="C562" s="662" t="s">
        <v>577</v>
      </c>
      <c r="D562" s="663" t="s">
        <v>3250</v>
      </c>
      <c r="E562" s="662" t="s">
        <v>1577</v>
      </c>
      <c r="F562" s="663" t="s">
        <v>3270</v>
      </c>
      <c r="G562" s="662" t="s">
        <v>608</v>
      </c>
      <c r="H562" s="662" t="s">
        <v>2140</v>
      </c>
      <c r="I562" s="662" t="s">
        <v>2140</v>
      </c>
      <c r="J562" s="662" t="s">
        <v>2141</v>
      </c>
      <c r="K562" s="662" t="s">
        <v>2142</v>
      </c>
      <c r="L562" s="664">
        <v>3681.0099999999998</v>
      </c>
      <c r="M562" s="664">
        <v>1</v>
      </c>
      <c r="N562" s="665">
        <v>3681.0099999999998</v>
      </c>
    </row>
    <row r="563" spans="1:14" ht="14.4" customHeight="1" x14ac:dyDescent="0.3">
      <c r="A563" s="660" t="s">
        <v>563</v>
      </c>
      <c r="B563" s="661" t="s">
        <v>564</v>
      </c>
      <c r="C563" s="662" t="s">
        <v>577</v>
      </c>
      <c r="D563" s="663" t="s">
        <v>3250</v>
      </c>
      <c r="E563" s="662" t="s">
        <v>1577</v>
      </c>
      <c r="F563" s="663" t="s">
        <v>3270</v>
      </c>
      <c r="G563" s="662" t="s">
        <v>608</v>
      </c>
      <c r="H563" s="662" t="s">
        <v>2143</v>
      </c>
      <c r="I563" s="662" t="s">
        <v>2144</v>
      </c>
      <c r="J563" s="662" t="s">
        <v>2145</v>
      </c>
      <c r="K563" s="662" t="s">
        <v>2142</v>
      </c>
      <c r="L563" s="664">
        <v>1345.3593971219332</v>
      </c>
      <c r="M563" s="664">
        <v>19</v>
      </c>
      <c r="N563" s="665">
        <v>25561.82854531673</v>
      </c>
    </row>
    <row r="564" spans="1:14" ht="14.4" customHeight="1" x14ac:dyDescent="0.3">
      <c r="A564" s="660" t="s">
        <v>563</v>
      </c>
      <c r="B564" s="661" t="s">
        <v>564</v>
      </c>
      <c r="C564" s="662" t="s">
        <v>577</v>
      </c>
      <c r="D564" s="663" t="s">
        <v>3250</v>
      </c>
      <c r="E564" s="662" t="s">
        <v>1577</v>
      </c>
      <c r="F564" s="663" t="s">
        <v>3270</v>
      </c>
      <c r="G564" s="662" t="s">
        <v>608</v>
      </c>
      <c r="H564" s="662" t="s">
        <v>1582</v>
      </c>
      <c r="I564" s="662" t="s">
        <v>215</v>
      </c>
      <c r="J564" s="662" t="s">
        <v>1583</v>
      </c>
      <c r="K564" s="662"/>
      <c r="L564" s="664">
        <v>113.34007585728466</v>
      </c>
      <c r="M564" s="664">
        <v>2</v>
      </c>
      <c r="N564" s="665">
        <v>226.68015171456932</v>
      </c>
    </row>
    <row r="565" spans="1:14" ht="14.4" customHeight="1" x14ac:dyDescent="0.3">
      <c r="A565" s="660" t="s">
        <v>563</v>
      </c>
      <c r="B565" s="661" t="s">
        <v>564</v>
      </c>
      <c r="C565" s="662" t="s">
        <v>577</v>
      </c>
      <c r="D565" s="663" t="s">
        <v>3250</v>
      </c>
      <c r="E565" s="662" t="s">
        <v>1577</v>
      </c>
      <c r="F565" s="663" t="s">
        <v>3270</v>
      </c>
      <c r="G565" s="662" t="s">
        <v>608</v>
      </c>
      <c r="H565" s="662" t="s">
        <v>2146</v>
      </c>
      <c r="I565" s="662" t="s">
        <v>2146</v>
      </c>
      <c r="J565" s="662" t="s">
        <v>2147</v>
      </c>
      <c r="K565" s="662" t="s">
        <v>2148</v>
      </c>
      <c r="L565" s="664">
        <v>3524.8399999999988</v>
      </c>
      <c r="M565" s="664">
        <v>19</v>
      </c>
      <c r="N565" s="665">
        <v>66971.959999999977</v>
      </c>
    </row>
    <row r="566" spans="1:14" ht="14.4" customHeight="1" x14ac:dyDescent="0.3">
      <c r="A566" s="660" t="s">
        <v>563</v>
      </c>
      <c r="B566" s="661" t="s">
        <v>564</v>
      </c>
      <c r="C566" s="662" t="s">
        <v>577</v>
      </c>
      <c r="D566" s="663" t="s">
        <v>3250</v>
      </c>
      <c r="E566" s="662" t="s">
        <v>1577</v>
      </c>
      <c r="F566" s="663" t="s">
        <v>3270</v>
      </c>
      <c r="G566" s="662" t="s">
        <v>608</v>
      </c>
      <c r="H566" s="662" t="s">
        <v>2149</v>
      </c>
      <c r="I566" s="662" t="s">
        <v>2149</v>
      </c>
      <c r="J566" s="662" t="s">
        <v>2147</v>
      </c>
      <c r="K566" s="662" t="s">
        <v>1587</v>
      </c>
      <c r="L566" s="664">
        <v>5286.5999999999995</v>
      </c>
      <c r="M566" s="664">
        <v>1</v>
      </c>
      <c r="N566" s="665">
        <v>5286.5999999999995</v>
      </c>
    </row>
    <row r="567" spans="1:14" ht="14.4" customHeight="1" x14ac:dyDescent="0.3">
      <c r="A567" s="660" t="s">
        <v>563</v>
      </c>
      <c r="B567" s="661" t="s">
        <v>564</v>
      </c>
      <c r="C567" s="662" t="s">
        <v>577</v>
      </c>
      <c r="D567" s="663" t="s">
        <v>3250</v>
      </c>
      <c r="E567" s="662" t="s">
        <v>1577</v>
      </c>
      <c r="F567" s="663" t="s">
        <v>3270</v>
      </c>
      <c r="G567" s="662" t="s">
        <v>608</v>
      </c>
      <c r="H567" s="662" t="s">
        <v>2150</v>
      </c>
      <c r="I567" s="662" t="s">
        <v>2151</v>
      </c>
      <c r="J567" s="662" t="s">
        <v>2152</v>
      </c>
      <c r="K567" s="662" t="s">
        <v>2153</v>
      </c>
      <c r="L567" s="664">
        <v>2221.3400000000006</v>
      </c>
      <c r="M567" s="664">
        <v>9.9999999999999978E-2</v>
      </c>
      <c r="N567" s="665">
        <v>222.13400000000001</v>
      </c>
    </row>
    <row r="568" spans="1:14" ht="14.4" customHeight="1" x14ac:dyDescent="0.3">
      <c r="A568" s="660" t="s">
        <v>563</v>
      </c>
      <c r="B568" s="661" t="s">
        <v>564</v>
      </c>
      <c r="C568" s="662" t="s">
        <v>577</v>
      </c>
      <c r="D568" s="663" t="s">
        <v>3250</v>
      </c>
      <c r="E568" s="662" t="s">
        <v>1577</v>
      </c>
      <c r="F568" s="663" t="s">
        <v>3270</v>
      </c>
      <c r="G568" s="662" t="s">
        <v>1311</v>
      </c>
      <c r="H568" s="662" t="s">
        <v>1588</v>
      </c>
      <c r="I568" s="662" t="s">
        <v>1589</v>
      </c>
      <c r="J568" s="662" t="s">
        <v>1590</v>
      </c>
      <c r="K568" s="662" t="s">
        <v>1591</v>
      </c>
      <c r="L568" s="664">
        <v>202.85999771310955</v>
      </c>
      <c r="M568" s="664">
        <v>1</v>
      </c>
      <c r="N568" s="665">
        <v>202.85999771310955</v>
      </c>
    </row>
    <row r="569" spans="1:14" ht="14.4" customHeight="1" x14ac:dyDescent="0.3">
      <c r="A569" s="660" t="s">
        <v>563</v>
      </c>
      <c r="B569" s="661" t="s">
        <v>564</v>
      </c>
      <c r="C569" s="662" t="s">
        <v>577</v>
      </c>
      <c r="D569" s="663" t="s">
        <v>3250</v>
      </c>
      <c r="E569" s="662" t="s">
        <v>1577</v>
      </c>
      <c r="F569" s="663" t="s">
        <v>3270</v>
      </c>
      <c r="G569" s="662" t="s">
        <v>1311</v>
      </c>
      <c r="H569" s="662" t="s">
        <v>2154</v>
      </c>
      <c r="I569" s="662" t="s">
        <v>2155</v>
      </c>
      <c r="J569" s="662" t="s">
        <v>2156</v>
      </c>
      <c r="K569" s="662" t="s">
        <v>1371</v>
      </c>
      <c r="L569" s="664">
        <v>33.57</v>
      </c>
      <c r="M569" s="664">
        <v>4</v>
      </c>
      <c r="N569" s="665">
        <v>134.28</v>
      </c>
    </row>
    <row r="570" spans="1:14" ht="14.4" customHeight="1" x14ac:dyDescent="0.3">
      <c r="A570" s="660" t="s">
        <v>563</v>
      </c>
      <c r="B570" s="661" t="s">
        <v>564</v>
      </c>
      <c r="C570" s="662" t="s">
        <v>577</v>
      </c>
      <c r="D570" s="663" t="s">
        <v>3250</v>
      </c>
      <c r="E570" s="662" t="s">
        <v>1577</v>
      </c>
      <c r="F570" s="663" t="s">
        <v>3270</v>
      </c>
      <c r="G570" s="662" t="s">
        <v>1311</v>
      </c>
      <c r="H570" s="662" t="s">
        <v>2157</v>
      </c>
      <c r="I570" s="662" t="s">
        <v>2158</v>
      </c>
      <c r="J570" s="662" t="s">
        <v>2159</v>
      </c>
      <c r="K570" s="662" t="s">
        <v>2160</v>
      </c>
      <c r="L570" s="664">
        <v>207.65944077175146</v>
      </c>
      <c r="M570" s="664">
        <v>5</v>
      </c>
      <c r="N570" s="665">
        <v>1038.2972038587573</v>
      </c>
    </row>
    <row r="571" spans="1:14" ht="14.4" customHeight="1" x14ac:dyDescent="0.3">
      <c r="A571" s="660" t="s">
        <v>563</v>
      </c>
      <c r="B571" s="661" t="s">
        <v>564</v>
      </c>
      <c r="C571" s="662" t="s">
        <v>577</v>
      </c>
      <c r="D571" s="663" t="s">
        <v>3250</v>
      </c>
      <c r="E571" s="662" t="s">
        <v>1577</v>
      </c>
      <c r="F571" s="663" t="s">
        <v>3270</v>
      </c>
      <c r="G571" s="662" t="s">
        <v>1311</v>
      </c>
      <c r="H571" s="662" t="s">
        <v>2161</v>
      </c>
      <c r="I571" s="662" t="s">
        <v>2162</v>
      </c>
      <c r="J571" s="662" t="s">
        <v>2163</v>
      </c>
      <c r="K571" s="662" t="s">
        <v>1371</v>
      </c>
      <c r="L571" s="664">
        <v>33.569955813668209</v>
      </c>
      <c r="M571" s="664">
        <v>4</v>
      </c>
      <c r="N571" s="665">
        <v>134.27982325467283</v>
      </c>
    </row>
    <row r="572" spans="1:14" ht="14.4" customHeight="1" x14ac:dyDescent="0.3">
      <c r="A572" s="660" t="s">
        <v>563</v>
      </c>
      <c r="B572" s="661" t="s">
        <v>564</v>
      </c>
      <c r="C572" s="662" t="s">
        <v>577</v>
      </c>
      <c r="D572" s="663" t="s">
        <v>3250</v>
      </c>
      <c r="E572" s="662" t="s">
        <v>1577</v>
      </c>
      <c r="F572" s="663" t="s">
        <v>3270</v>
      </c>
      <c r="G572" s="662" t="s">
        <v>1311</v>
      </c>
      <c r="H572" s="662" t="s">
        <v>2164</v>
      </c>
      <c r="I572" s="662" t="s">
        <v>2164</v>
      </c>
      <c r="J572" s="662" t="s">
        <v>2165</v>
      </c>
      <c r="K572" s="662" t="s">
        <v>2166</v>
      </c>
      <c r="L572" s="664">
        <v>424.50366676241111</v>
      </c>
      <c r="M572" s="664">
        <v>30</v>
      </c>
      <c r="N572" s="665">
        <v>12735.110002872334</v>
      </c>
    </row>
    <row r="573" spans="1:14" ht="14.4" customHeight="1" x14ac:dyDescent="0.3">
      <c r="A573" s="660" t="s">
        <v>563</v>
      </c>
      <c r="B573" s="661" t="s">
        <v>564</v>
      </c>
      <c r="C573" s="662" t="s">
        <v>577</v>
      </c>
      <c r="D573" s="663" t="s">
        <v>3250</v>
      </c>
      <c r="E573" s="662" t="s">
        <v>1577</v>
      </c>
      <c r="F573" s="663" t="s">
        <v>3270</v>
      </c>
      <c r="G573" s="662" t="s">
        <v>1311</v>
      </c>
      <c r="H573" s="662" t="s">
        <v>2167</v>
      </c>
      <c r="I573" s="662" t="s">
        <v>2168</v>
      </c>
      <c r="J573" s="662" t="s">
        <v>2169</v>
      </c>
      <c r="K573" s="662" t="s">
        <v>2170</v>
      </c>
      <c r="L573" s="664">
        <v>217.78711785382768</v>
      </c>
      <c r="M573" s="664">
        <v>41</v>
      </c>
      <c r="N573" s="665">
        <v>8929.2718320069343</v>
      </c>
    </row>
    <row r="574" spans="1:14" ht="14.4" customHeight="1" x14ac:dyDescent="0.3">
      <c r="A574" s="660" t="s">
        <v>563</v>
      </c>
      <c r="B574" s="661" t="s">
        <v>564</v>
      </c>
      <c r="C574" s="662" t="s">
        <v>577</v>
      </c>
      <c r="D574" s="663" t="s">
        <v>3250</v>
      </c>
      <c r="E574" s="662" t="s">
        <v>1577</v>
      </c>
      <c r="F574" s="663" t="s">
        <v>3270</v>
      </c>
      <c r="G574" s="662" t="s">
        <v>1311</v>
      </c>
      <c r="H574" s="662" t="s">
        <v>1598</v>
      </c>
      <c r="I574" s="662" t="s">
        <v>1598</v>
      </c>
      <c r="J574" s="662" t="s">
        <v>1599</v>
      </c>
      <c r="K574" s="662" t="s">
        <v>1600</v>
      </c>
      <c r="L574" s="664">
        <v>116.25</v>
      </c>
      <c r="M574" s="664">
        <v>1</v>
      </c>
      <c r="N574" s="665">
        <v>116.25</v>
      </c>
    </row>
    <row r="575" spans="1:14" ht="14.4" customHeight="1" x14ac:dyDescent="0.3">
      <c r="A575" s="660" t="s">
        <v>563</v>
      </c>
      <c r="B575" s="661" t="s">
        <v>564</v>
      </c>
      <c r="C575" s="662" t="s">
        <v>577</v>
      </c>
      <c r="D575" s="663" t="s">
        <v>3250</v>
      </c>
      <c r="E575" s="662" t="s">
        <v>1577</v>
      </c>
      <c r="F575" s="663" t="s">
        <v>3270</v>
      </c>
      <c r="G575" s="662" t="s">
        <v>1311</v>
      </c>
      <c r="H575" s="662" t="s">
        <v>2171</v>
      </c>
      <c r="I575" s="662" t="s">
        <v>2172</v>
      </c>
      <c r="J575" s="662" t="s">
        <v>2173</v>
      </c>
      <c r="K575" s="662" t="s">
        <v>2174</v>
      </c>
      <c r="L575" s="664">
        <v>116.25</v>
      </c>
      <c r="M575" s="664">
        <v>1</v>
      </c>
      <c r="N575" s="665">
        <v>116.25</v>
      </c>
    </row>
    <row r="576" spans="1:14" ht="14.4" customHeight="1" x14ac:dyDescent="0.3">
      <c r="A576" s="660" t="s">
        <v>563</v>
      </c>
      <c r="B576" s="661" t="s">
        <v>564</v>
      </c>
      <c r="C576" s="662" t="s">
        <v>577</v>
      </c>
      <c r="D576" s="663" t="s">
        <v>3250</v>
      </c>
      <c r="E576" s="662" t="s">
        <v>1617</v>
      </c>
      <c r="F576" s="663" t="s">
        <v>3272</v>
      </c>
      <c r="G576" s="662"/>
      <c r="H576" s="662" t="s">
        <v>2175</v>
      </c>
      <c r="I576" s="662" t="s">
        <v>2176</v>
      </c>
      <c r="J576" s="662" t="s">
        <v>2177</v>
      </c>
      <c r="K576" s="662" t="s">
        <v>2178</v>
      </c>
      <c r="L576" s="664">
        <v>431.70599999999996</v>
      </c>
      <c r="M576" s="664">
        <v>1.5</v>
      </c>
      <c r="N576" s="665">
        <v>647.55899999999997</v>
      </c>
    </row>
    <row r="577" spans="1:14" ht="14.4" customHeight="1" x14ac:dyDescent="0.3">
      <c r="A577" s="660" t="s">
        <v>563</v>
      </c>
      <c r="B577" s="661" t="s">
        <v>564</v>
      </c>
      <c r="C577" s="662" t="s">
        <v>577</v>
      </c>
      <c r="D577" s="663" t="s">
        <v>3250</v>
      </c>
      <c r="E577" s="662" t="s">
        <v>1617</v>
      </c>
      <c r="F577" s="663" t="s">
        <v>3272</v>
      </c>
      <c r="G577" s="662"/>
      <c r="H577" s="662" t="s">
        <v>1618</v>
      </c>
      <c r="I577" s="662" t="s">
        <v>1619</v>
      </c>
      <c r="J577" s="662" t="s">
        <v>1620</v>
      </c>
      <c r="K577" s="662" t="s">
        <v>1621</v>
      </c>
      <c r="L577" s="664">
        <v>72.207583778261153</v>
      </c>
      <c r="M577" s="664">
        <v>26</v>
      </c>
      <c r="N577" s="665">
        <v>1877.3971782347899</v>
      </c>
    </row>
    <row r="578" spans="1:14" ht="14.4" customHeight="1" x14ac:dyDescent="0.3">
      <c r="A578" s="660" t="s">
        <v>563</v>
      </c>
      <c r="B578" s="661" t="s">
        <v>564</v>
      </c>
      <c r="C578" s="662" t="s">
        <v>577</v>
      </c>
      <c r="D578" s="663" t="s">
        <v>3250</v>
      </c>
      <c r="E578" s="662" t="s">
        <v>1617</v>
      </c>
      <c r="F578" s="663" t="s">
        <v>3272</v>
      </c>
      <c r="G578" s="662"/>
      <c r="H578" s="662" t="s">
        <v>2179</v>
      </c>
      <c r="I578" s="662" t="s">
        <v>2180</v>
      </c>
      <c r="J578" s="662" t="s">
        <v>2181</v>
      </c>
      <c r="K578" s="662" t="s">
        <v>2182</v>
      </c>
      <c r="L578" s="664">
        <v>674.31099999999992</v>
      </c>
      <c r="M578" s="664">
        <v>0.15</v>
      </c>
      <c r="N578" s="665">
        <v>101.14664999999998</v>
      </c>
    </row>
    <row r="579" spans="1:14" ht="14.4" customHeight="1" x14ac:dyDescent="0.3">
      <c r="A579" s="660" t="s">
        <v>563</v>
      </c>
      <c r="B579" s="661" t="s">
        <v>564</v>
      </c>
      <c r="C579" s="662" t="s">
        <v>577</v>
      </c>
      <c r="D579" s="663" t="s">
        <v>3250</v>
      </c>
      <c r="E579" s="662" t="s">
        <v>1617</v>
      </c>
      <c r="F579" s="663" t="s">
        <v>3272</v>
      </c>
      <c r="G579" s="662"/>
      <c r="H579" s="662" t="s">
        <v>2183</v>
      </c>
      <c r="I579" s="662" t="s">
        <v>2183</v>
      </c>
      <c r="J579" s="662" t="s">
        <v>2184</v>
      </c>
      <c r="K579" s="662" t="s">
        <v>2185</v>
      </c>
      <c r="L579" s="664">
        <v>1771</v>
      </c>
      <c r="M579" s="664">
        <v>1</v>
      </c>
      <c r="N579" s="665">
        <v>1771</v>
      </c>
    </row>
    <row r="580" spans="1:14" ht="14.4" customHeight="1" x14ac:dyDescent="0.3">
      <c r="A580" s="660" t="s">
        <v>563</v>
      </c>
      <c r="B580" s="661" t="s">
        <v>564</v>
      </c>
      <c r="C580" s="662" t="s">
        <v>577</v>
      </c>
      <c r="D580" s="663" t="s">
        <v>3250</v>
      </c>
      <c r="E580" s="662" t="s">
        <v>1617</v>
      </c>
      <c r="F580" s="663" t="s">
        <v>3272</v>
      </c>
      <c r="G580" s="662"/>
      <c r="H580" s="662" t="s">
        <v>1626</v>
      </c>
      <c r="I580" s="662" t="s">
        <v>1626</v>
      </c>
      <c r="J580" s="662" t="s">
        <v>1627</v>
      </c>
      <c r="K580" s="662" t="s">
        <v>1628</v>
      </c>
      <c r="L580" s="664">
        <v>194.69000000000003</v>
      </c>
      <c r="M580" s="664">
        <v>1.7999999999999998</v>
      </c>
      <c r="N580" s="665">
        <v>350.44200000000001</v>
      </c>
    </row>
    <row r="581" spans="1:14" ht="14.4" customHeight="1" x14ac:dyDescent="0.3">
      <c r="A581" s="660" t="s">
        <v>563</v>
      </c>
      <c r="B581" s="661" t="s">
        <v>564</v>
      </c>
      <c r="C581" s="662" t="s">
        <v>577</v>
      </c>
      <c r="D581" s="663" t="s">
        <v>3250</v>
      </c>
      <c r="E581" s="662" t="s">
        <v>1617</v>
      </c>
      <c r="F581" s="663" t="s">
        <v>3272</v>
      </c>
      <c r="G581" s="662" t="s">
        <v>608</v>
      </c>
      <c r="H581" s="662" t="s">
        <v>2186</v>
      </c>
      <c r="I581" s="662" t="s">
        <v>2187</v>
      </c>
      <c r="J581" s="662" t="s">
        <v>1669</v>
      </c>
      <c r="K581" s="662" t="s">
        <v>1643</v>
      </c>
      <c r="L581" s="664">
        <v>52.679999999999993</v>
      </c>
      <c r="M581" s="664">
        <v>2</v>
      </c>
      <c r="N581" s="665">
        <v>105.35999999999999</v>
      </c>
    </row>
    <row r="582" spans="1:14" ht="14.4" customHeight="1" x14ac:dyDescent="0.3">
      <c r="A582" s="660" t="s">
        <v>563</v>
      </c>
      <c r="B582" s="661" t="s">
        <v>564</v>
      </c>
      <c r="C582" s="662" t="s">
        <v>577</v>
      </c>
      <c r="D582" s="663" t="s">
        <v>3250</v>
      </c>
      <c r="E582" s="662" t="s">
        <v>1617</v>
      </c>
      <c r="F582" s="663" t="s">
        <v>3272</v>
      </c>
      <c r="G582" s="662" t="s">
        <v>608</v>
      </c>
      <c r="H582" s="662" t="s">
        <v>2188</v>
      </c>
      <c r="I582" s="662" t="s">
        <v>2189</v>
      </c>
      <c r="J582" s="662" t="s">
        <v>2190</v>
      </c>
      <c r="K582" s="662" t="s">
        <v>2191</v>
      </c>
      <c r="L582" s="664">
        <v>148.63618254658547</v>
      </c>
      <c r="M582" s="664">
        <v>3</v>
      </c>
      <c r="N582" s="665">
        <v>445.90854763975642</v>
      </c>
    </row>
    <row r="583" spans="1:14" ht="14.4" customHeight="1" x14ac:dyDescent="0.3">
      <c r="A583" s="660" t="s">
        <v>563</v>
      </c>
      <c r="B583" s="661" t="s">
        <v>564</v>
      </c>
      <c r="C583" s="662" t="s">
        <v>577</v>
      </c>
      <c r="D583" s="663" t="s">
        <v>3250</v>
      </c>
      <c r="E583" s="662" t="s">
        <v>1617</v>
      </c>
      <c r="F583" s="663" t="s">
        <v>3272</v>
      </c>
      <c r="G583" s="662" t="s">
        <v>608</v>
      </c>
      <c r="H583" s="662" t="s">
        <v>2192</v>
      </c>
      <c r="I583" s="662" t="s">
        <v>2193</v>
      </c>
      <c r="J583" s="662" t="s">
        <v>2194</v>
      </c>
      <c r="K583" s="662" t="s">
        <v>1705</v>
      </c>
      <c r="L583" s="664">
        <v>2773.16</v>
      </c>
      <c r="M583" s="664">
        <v>2</v>
      </c>
      <c r="N583" s="665">
        <v>5546.32</v>
      </c>
    </row>
    <row r="584" spans="1:14" ht="14.4" customHeight="1" x14ac:dyDescent="0.3">
      <c r="A584" s="660" t="s">
        <v>563</v>
      </c>
      <c r="B584" s="661" t="s">
        <v>564</v>
      </c>
      <c r="C584" s="662" t="s">
        <v>577</v>
      </c>
      <c r="D584" s="663" t="s">
        <v>3250</v>
      </c>
      <c r="E584" s="662" t="s">
        <v>1617</v>
      </c>
      <c r="F584" s="663" t="s">
        <v>3272</v>
      </c>
      <c r="G584" s="662" t="s">
        <v>608</v>
      </c>
      <c r="H584" s="662" t="s">
        <v>2195</v>
      </c>
      <c r="I584" s="662" t="s">
        <v>2196</v>
      </c>
      <c r="J584" s="662" t="s">
        <v>2197</v>
      </c>
      <c r="K584" s="662" t="s">
        <v>2198</v>
      </c>
      <c r="L584" s="664">
        <v>1528.0710466820738</v>
      </c>
      <c r="M584" s="664">
        <v>2</v>
      </c>
      <c r="N584" s="665">
        <v>3056.1420933641475</v>
      </c>
    </row>
    <row r="585" spans="1:14" ht="14.4" customHeight="1" x14ac:dyDescent="0.3">
      <c r="A585" s="660" t="s">
        <v>563</v>
      </c>
      <c r="B585" s="661" t="s">
        <v>564</v>
      </c>
      <c r="C585" s="662" t="s">
        <v>577</v>
      </c>
      <c r="D585" s="663" t="s">
        <v>3250</v>
      </c>
      <c r="E585" s="662" t="s">
        <v>1617</v>
      </c>
      <c r="F585" s="663" t="s">
        <v>3272</v>
      </c>
      <c r="G585" s="662" t="s">
        <v>608</v>
      </c>
      <c r="H585" s="662" t="s">
        <v>2199</v>
      </c>
      <c r="I585" s="662" t="s">
        <v>2200</v>
      </c>
      <c r="J585" s="662" t="s">
        <v>1690</v>
      </c>
      <c r="K585" s="662" t="s">
        <v>1691</v>
      </c>
      <c r="L585" s="664">
        <v>517.50006943981521</v>
      </c>
      <c r="M585" s="664">
        <v>1.2</v>
      </c>
      <c r="N585" s="665">
        <v>621.00008332777816</v>
      </c>
    </row>
    <row r="586" spans="1:14" ht="14.4" customHeight="1" x14ac:dyDescent="0.3">
      <c r="A586" s="660" t="s">
        <v>563</v>
      </c>
      <c r="B586" s="661" t="s">
        <v>564</v>
      </c>
      <c r="C586" s="662" t="s">
        <v>577</v>
      </c>
      <c r="D586" s="663" t="s">
        <v>3250</v>
      </c>
      <c r="E586" s="662" t="s">
        <v>1617</v>
      </c>
      <c r="F586" s="663" t="s">
        <v>3272</v>
      </c>
      <c r="G586" s="662" t="s">
        <v>608</v>
      </c>
      <c r="H586" s="662" t="s">
        <v>1663</v>
      </c>
      <c r="I586" s="662" t="s">
        <v>1664</v>
      </c>
      <c r="J586" s="662" t="s">
        <v>1665</v>
      </c>
      <c r="K586" s="662" t="s">
        <v>1666</v>
      </c>
      <c r="L586" s="664">
        <v>12522.480000000001</v>
      </c>
      <c r="M586" s="664">
        <v>2.6</v>
      </c>
      <c r="N586" s="665">
        <v>32558.448000000004</v>
      </c>
    </row>
    <row r="587" spans="1:14" ht="14.4" customHeight="1" x14ac:dyDescent="0.3">
      <c r="A587" s="660" t="s">
        <v>563</v>
      </c>
      <c r="B587" s="661" t="s">
        <v>564</v>
      </c>
      <c r="C587" s="662" t="s">
        <v>577</v>
      </c>
      <c r="D587" s="663" t="s">
        <v>3250</v>
      </c>
      <c r="E587" s="662" t="s">
        <v>1617</v>
      </c>
      <c r="F587" s="663" t="s">
        <v>3272</v>
      </c>
      <c r="G587" s="662" t="s">
        <v>608</v>
      </c>
      <c r="H587" s="662" t="s">
        <v>1667</v>
      </c>
      <c r="I587" s="662" t="s">
        <v>1668</v>
      </c>
      <c r="J587" s="662" t="s">
        <v>1669</v>
      </c>
      <c r="K587" s="662" t="s">
        <v>1670</v>
      </c>
      <c r="L587" s="664">
        <v>235.30931403540239</v>
      </c>
      <c r="M587" s="664">
        <v>6</v>
      </c>
      <c r="N587" s="665">
        <v>1411.8558842124144</v>
      </c>
    </row>
    <row r="588" spans="1:14" ht="14.4" customHeight="1" x14ac:dyDescent="0.3">
      <c r="A588" s="660" t="s">
        <v>563</v>
      </c>
      <c r="B588" s="661" t="s">
        <v>564</v>
      </c>
      <c r="C588" s="662" t="s">
        <v>577</v>
      </c>
      <c r="D588" s="663" t="s">
        <v>3250</v>
      </c>
      <c r="E588" s="662" t="s">
        <v>1617</v>
      </c>
      <c r="F588" s="663" t="s">
        <v>3272</v>
      </c>
      <c r="G588" s="662" t="s">
        <v>608</v>
      </c>
      <c r="H588" s="662" t="s">
        <v>2201</v>
      </c>
      <c r="I588" s="662" t="s">
        <v>2201</v>
      </c>
      <c r="J588" s="662" t="s">
        <v>2202</v>
      </c>
      <c r="K588" s="662" t="s">
        <v>1628</v>
      </c>
      <c r="L588" s="664">
        <v>937.96917682419746</v>
      </c>
      <c r="M588" s="664">
        <v>6</v>
      </c>
      <c r="N588" s="665">
        <v>5627.815060945185</v>
      </c>
    </row>
    <row r="589" spans="1:14" ht="14.4" customHeight="1" x14ac:dyDescent="0.3">
      <c r="A589" s="660" t="s">
        <v>563</v>
      </c>
      <c r="B589" s="661" t="s">
        <v>564</v>
      </c>
      <c r="C589" s="662" t="s">
        <v>577</v>
      </c>
      <c r="D589" s="663" t="s">
        <v>3250</v>
      </c>
      <c r="E589" s="662" t="s">
        <v>1617</v>
      </c>
      <c r="F589" s="663" t="s">
        <v>3272</v>
      </c>
      <c r="G589" s="662" t="s">
        <v>608</v>
      </c>
      <c r="H589" s="662" t="s">
        <v>1689</v>
      </c>
      <c r="I589" s="662" t="s">
        <v>1689</v>
      </c>
      <c r="J589" s="662" t="s">
        <v>1690</v>
      </c>
      <c r="K589" s="662" t="s">
        <v>1691</v>
      </c>
      <c r="L589" s="664">
        <v>315.85702196545742</v>
      </c>
      <c r="M589" s="664">
        <v>7.0000000000000009</v>
      </c>
      <c r="N589" s="665">
        <v>2210.9991537582023</v>
      </c>
    </row>
    <row r="590" spans="1:14" ht="14.4" customHeight="1" x14ac:dyDescent="0.3">
      <c r="A590" s="660" t="s">
        <v>563</v>
      </c>
      <c r="B590" s="661" t="s">
        <v>564</v>
      </c>
      <c r="C590" s="662" t="s">
        <v>577</v>
      </c>
      <c r="D590" s="663" t="s">
        <v>3250</v>
      </c>
      <c r="E590" s="662" t="s">
        <v>1617</v>
      </c>
      <c r="F590" s="663" t="s">
        <v>3272</v>
      </c>
      <c r="G590" s="662" t="s">
        <v>608</v>
      </c>
      <c r="H590" s="662" t="s">
        <v>2203</v>
      </c>
      <c r="I590" s="662" t="s">
        <v>2203</v>
      </c>
      <c r="J590" s="662" t="s">
        <v>2204</v>
      </c>
      <c r="K590" s="662" t="s">
        <v>1628</v>
      </c>
      <c r="L590" s="664">
        <v>169.79000000000002</v>
      </c>
      <c r="M590" s="664">
        <v>3.2</v>
      </c>
      <c r="N590" s="665">
        <v>543.32800000000009</v>
      </c>
    </row>
    <row r="591" spans="1:14" ht="14.4" customHeight="1" x14ac:dyDescent="0.3">
      <c r="A591" s="660" t="s">
        <v>563</v>
      </c>
      <c r="B591" s="661" t="s">
        <v>564</v>
      </c>
      <c r="C591" s="662" t="s">
        <v>577</v>
      </c>
      <c r="D591" s="663" t="s">
        <v>3250</v>
      </c>
      <c r="E591" s="662" t="s">
        <v>1617</v>
      </c>
      <c r="F591" s="663" t="s">
        <v>3272</v>
      </c>
      <c r="G591" s="662" t="s">
        <v>608</v>
      </c>
      <c r="H591" s="662" t="s">
        <v>2205</v>
      </c>
      <c r="I591" s="662" t="s">
        <v>2205</v>
      </c>
      <c r="J591" s="662" t="s">
        <v>2206</v>
      </c>
      <c r="K591" s="662" t="s">
        <v>2207</v>
      </c>
      <c r="L591" s="664">
        <v>754.26754098360664</v>
      </c>
      <c r="M591" s="664">
        <v>6.1</v>
      </c>
      <c r="N591" s="665">
        <v>4601.0320000000002</v>
      </c>
    </row>
    <row r="592" spans="1:14" ht="14.4" customHeight="1" x14ac:dyDescent="0.3">
      <c r="A592" s="660" t="s">
        <v>563</v>
      </c>
      <c r="B592" s="661" t="s">
        <v>564</v>
      </c>
      <c r="C592" s="662" t="s">
        <v>577</v>
      </c>
      <c r="D592" s="663" t="s">
        <v>3250</v>
      </c>
      <c r="E592" s="662" t="s">
        <v>1617</v>
      </c>
      <c r="F592" s="663" t="s">
        <v>3272</v>
      </c>
      <c r="G592" s="662" t="s">
        <v>1311</v>
      </c>
      <c r="H592" s="662" t="s">
        <v>1692</v>
      </c>
      <c r="I592" s="662" t="s">
        <v>1692</v>
      </c>
      <c r="J592" s="662" t="s">
        <v>1693</v>
      </c>
      <c r="K592" s="662" t="s">
        <v>1694</v>
      </c>
      <c r="L592" s="664">
        <v>68.2</v>
      </c>
      <c r="M592" s="664">
        <v>1</v>
      </c>
      <c r="N592" s="665">
        <v>68.2</v>
      </c>
    </row>
    <row r="593" spans="1:14" ht="14.4" customHeight="1" x14ac:dyDescent="0.3">
      <c r="A593" s="660" t="s">
        <v>563</v>
      </c>
      <c r="B593" s="661" t="s">
        <v>564</v>
      </c>
      <c r="C593" s="662" t="s">
        <v>577</v>
      </c>
      <c r="D593" s="663" t="s">
        <v>3250</v>
      </c>
      <c r="E593" s="662" t="s">
        <v>1617</v>
      </c>
      <c r="F593" s="663" t="s">
        <v>3272</v>
      </c>
      <c r="G593" s="662" t="s">
        <v>1311</v>
      </c>
      <c r="H593" s="662" t="s">
        <v>1699</v>
      </c>
      <c r="I593" s="662" t="s">
        <v>1700</v>
      </c>
      <c r="J593" s="662" t="s">
        <v>1646</v>
      </c>
      <c r="K593" s="662" t="s">
        <v>1701</v>
      </c>
      <c r="L593" s="664">
        <v>21.337428339632194</v>
      </c>
      <c r="M593" s="664">
        <v>507</v>
      </c>
      <c r="N593" s="665">
        <v>10818.076168193522</v>
      </c>
    </row>
    <row r="594" spans="1:14" ht="14.4" customHeight="1" x14ac:dyDescent="0.3">
      <c r="A594" s="660" t="s">
        <v>563</v>
      </c>
      <c r="B594" s="661" t="s">
        <v>564</v>
      </c>
      <c r="C594" s="662" t="s">
        <v>577</v>
      </c>
      <c r="D594" s="663" t="s">
        <v>3250</v>
      </c>
      <c r="E594" s="662" t="s">
        <v>1617</v>
      </c>
      <c r="F594" s="663" t="s">
        <v>3272</v>
      </c>
      <c r="G594" s="662" t="s">
        <v>1311</v>
      </c>
      <c r="H594" s="662" t="s">
        <v>2208</v>
      </c>
      <c r="I594" s="662" t="s">
        <v>2209</v>
      </c>
      <c r="J594" s="662" t="s">
        <v>2210</v>
      </c>
      <c r="K594" s="662" t="s">
        <v>2211</v>
      </c>
      <c r="L594" s="664">
        <v>598.84184268661068</v>
      </c>
      <c r="M594" s="664">
        <v>5.2</v>
      </c>
      <c r="N594" s="665">
        <v>3113.9775819703755</v>
      </c>
    </row>
    <row r="595" spans="1:14" ht="14.4" customHeight="1" x14ac:dyDescent="0.3">
      <c r="A595" s="660" t="s">
        <v>563</v>
      </c>
      <c r="B595" s="661" t="s">
        <v>564</v>
      </c>
      <c r="C595" s="662" t="s">
        <v>577</v>
      </c>
      <c r="D595" s="663" t="s">
        <v>3250</v>
      </c>
      <c r="E595" s="662" t="s">
        <v>1617</v>
      </c>
      <c r="F595" s="663" t="s">
        <v>3272</v>
      </c>
      <c r="G595" s="662" t="s">
        <v>1311</v>
      </c>
      <c r="H595" s="662" t="s">
        <v>1702</v>
      </c>
      <c r="I595" s="662" t="s">
        <v>1703</v>
      </c>
      <c r="J595" s="662" t="s">
        <v>1704</v>
      </c>
      <c r="K595" s="662" t="s">
        <v>1705</v>
      </c>
      <c r="L595" s="664">
        <v>150.62008292254146</v>
      </c>
      <c r="M595" s="664">
        <v>27.600000000000023</v>
      </c>
      <c r="N595" s="665">
        <v>4157.1142886621474</v>
      </c>
    </row>
    <row r="596" spans="1:14" ht="14.4" customHeight="1" x14ac:dyDescent="0.3">
      <c r="A596" s="660" t="s">
        <v>563</v>
      </c>
      <c r="B596" s="661" t="s">
        <v>564</v>
      </c>
      <c r="C596" s="662" t="s">
        <v>577</v>
      </c>
      <c r="D596" s="663" t="s">
        <v>3250</v>
      </c>
      <c r="E596" s="662" t="s">
        <v>1617</v>
      </c>
      <c r="F596" s="663" t="s">
        <v>3272</v>
      </c>
      <c r="G596" s="662" t="s">
        <v>1311</v>
      </c>
      <c r="H596" s="662" t="s">
        <v>1706</v>
      </c>
      <c r="I596" s="662" t="s">
        <v>1707</v>
      </c>
      <c r="J596" s="662" t="s">
        <v>1708</v>
      </c>
      <c r="K596" s="662" t="s">
        <v>1709</v>
      </c>
      <c r="L596" s="664">
        <v>250.71000000000004</v>
      </c>
      <c r="M596" s="664">
        <v>2</v>
      </c>
      <c r="N596" s="665">
        <v>501.42000000000007</v>
      </c>
    </row>
    <row r="597" spans="1:14" ht="14.4" customHeight="1" x14ac:dyDescent="0.3">
      <c r="A597" s="660" t="s">
        <v>563</v>
      </c>
      <c r="B597" s="661" t="s">
        <v>564</v>
      </c>
      <c r="C597" s="662" t="s">
        <v>577</v>
      </c>
      <c r="D597" s="663" t="s">
        <v>3250</v>
      </c>
      <c r="E597" s="662" t="s">
        <v>1617</v>
      </c>
      <c r="F597" s="663" t="s">
        <v>3272</v>
      </c>
      <c r="G597" s="662" t="s">
        <v>1311</v>
      </c>
      <c r="H597" s="662" t="s">
        <v>1710</v>
      </c>
      <c r="I597" s="662" t="s">
        <v>1711</v>
      </c>
      <c r="J597" s="662" t="s">
        <v>1712</v>
      </c>
      <c r="K597" s="662" t="s">
        <v>1713</v>
      </c>
      <c r="L597" s="664">
        <v>77.602634623657764</v>
      </c>
      <c r="M597" s="664">
        <v>19</v>
      </c>
      <c r="N597" s="665">
        <v>1474.4500578494974</v>
      </c>
    </row>
    <row r="598" spans="1:14" ht="14.4" customHeight="1" x14ac:dyDescent="0.3">
      <c r="A598" s="660" t="s">
        <v>563</v>
      </c>
      <c r="B598" s="661" t="s">
        <v>564</v>
      </c>
      <c r="C598" s="662" t="s">
        <v>577</v>
      </c>
      <c r="D598" s="663" t="s">
        <v>3250</v>
      </c>
      <c r="E598" s="662" t="s">
        <v>1617</v>
      </c>
      <c r="F598" s="663" t="s">
        <v>3272</v>
      </c>
      <c r="G598" s="662" t="s">
        <v>1311</v>
      </c>
      <c r="H598" s="662" t="s">
        <v>2212</v>
      </c>
      <c r="I598" s="662" t="s">
        <v>2213</v>
      </c>
      <c r="J598" s="662" t="s">
        <v>2214</v>
      </c>
      <c r="K598" s="662" t="s">
        <v>1621</v>
      </c>
      <c r="L598" s="664">
        <v>43.294446519282609</v>
      </c>
      <c r="M598" s="664">
        <v>32</v>
      </c>
      <c r="N598" s="665">
        <v>1385.4222886170435</v>
      </c>
    </row>
    <row r="599" spans="1:14" ht="14.4" customHeight="1" x14ac:dyDescent="0.3">
      <c r="A599" s="660" t="s">
        <v>563</v>
      </c>
      <c r="B599" s="661" t="s">
        <v>564</v>
      </c>
      <c r="C599" s="662" t="s">
        <v>577</v>
      </c>
      <c r="D599" s="663" t="s">
        <v>3250</v>
      </c>
      <c r="E599" s="662" t="s">
        <v>1617</v>
      </c>
      <c r="F599" s="663" t="s">
        <v>3272</v>
      </c>
      <c r="G599" s="662" t="s">
        <v>1311</v>
      </c>
      <c r="H599" s="662" t="s">
        <v>2215</v>
      </c>
      <c r="I599" s="662" t="s">
        <v>2216</v>
      </c>
      <c r="J599" s="662" t="s">
        <v>2217</v>
      </c>
      <c r="K599" s="662" t="s">
        <v>2218</v>
      </c>
      <c r="L599" s="664">
        <v>60.02999999999998</v>
      </c>
      <c r="M599" s="664">
        <v>1</v>
      </c>
      <c r="N599" s="665">
        <v>60.02999999999998</v>
      </c>
    </row>
    <row r="600" spans="1:14" ht="14.4" customHeight="1" x14ac:dyDescent="0.3">
      <c r="A600" s="660" t="s">
        <v>563</v>
      </c>
      <c r="B600" s="661" t="s">
        <v>564</v>
      </c>
      <c r="C600" s="662" t="s">
        <v>577</v>
      </c>
      <c r="D600" s="663" t="s">
        <v>3250</v>
      </c>
      <c r="E600" s="662" t="s">
        <v>1617</v>
      </c>
      <c r="F600" s="663" t="s">
        <v>3272</v>
      </c>
      <c r="G600" s="662" t="s">
        <v>1311</v>
      </c>
      <c r="H600" s="662" t="s">
        <v>2219</v>
      </c>
      <c r="I600" s="662" t="s">
        <v>2220</v>
      </c>
      <c r="J600" s="662" t="s">
        <v>2221</v>
      </c>
      <c r="K600" s="662" t="s">
        <v>2222</v>
      </c>
      <c r="L600" s="664">
        <v>77.262730266877753</v>
      </c>
      <c r="M600" s="664">
        <v>13</v>
      </c>
      <c r="N600" s="665">
        <v>1004.4154934694108</v>
      </c>
    </row>
    <row r="601" spans="1:14" ht="14.4" customHeight="1" x14ac:dyDescent="0.3">
      <c r="A601" s="660" t="s">
        <v>563</v>
      </c>
      <c r="B601" s="661" t="s">
        <v>564</v>
      </c>
      <c r="C601" s="662" t="s">
        <v>577</v>
      </c>
      <c r="D601" s="663" t="s">
        <v>3250</v>
      </c>
      <c r="E601" s="662" t="s">
        <v>1617</v>
      </c>
      <c r="F601" s="663" t="s">
        <v>3272</v>
      </c>
      <c r="G601" s="662" t="s">
        <v>1311</v>
      </c>
      <c r="H601" s="662" t="s">
        <v>1721</v>
      </c>
      <c r="I601" s="662" t="s">
        <v>1722</v>
      </c>
      <c r="J601" s="662" t="s">
        <v>1723</v>
      </c>
      <c r="K601" s="662" t="s">
        <v>1724</v>
      </c>
      <c r="L601" s="664">
        <v>772.07584568446509</v>
      </c>
      <c r="M601" s="664">
        <v>11</v>
      </c>
      <c r="N601" s="665">
        <v>8492.834302529116</v>
      </c>
    </row>
    <row r="602" spans="1:14" ht="14.4" customHeight="1" x14ac:dyDescent="0.3">
      <c r="A602" s="660" t="s">
        <v>563</v>
      </c>
      <c r="B602" s="661" t="s">
        <v>564</v>
      </c>
      <c r="C602" s="662" t="s">
        <v>577</v>
      </c>
      <c r="D602" s="663" t="s">
        <v>3250</v>
      </c>
      <c r="E602" s="662" t="s">
        <v>1617</v>
      </c>
      <c r="F602" s="663" t="s">
        <v>3272</v>
      </c>
      <c r="G602" s="662" t="s">
        <v>1311</v>
      </c>
      <c r="H602" s="662" t="s">
        <v>1725</v>
      </c>
      <c r="I602" s="662" t="s">
        <v>1725</v>
      </c>
      <c r="J602" s="662" t="s">
        <v>1726</v>
      </c>
      <c r="K602" s="662" t="s">
        <v>1727</v>
      </c>
      <c r="L602" s="664">
        <v>462</v>
      </c>
      <c r="M602" s="664">
        <v>8.5</v>
      </c>
      <c r="N602" s="665">
        <v>3927</v>
      </c>
    </row>
    <row r="603" spans="1:14" ht="14.4" customHeight="1" x14ac:dyDescent="0.3">
      <c r="A603" s="660" t="s">
        <v>563</v>
      </c>
      <c r="B603" s="661" t="s">
        <v>564</v>
      </c>
      <c r="C603" s="662" t="s">
        <v>577</v>
      </c>
      <c r="D603" s="663" t="s">
        <v>3250</v>
      </c>
      <c r="E603" s="662" t="s">
        <v>1617</v>
      </c>
      <c r="F603" s="663" t="s">
        <v>3272</v>
      </c>
      <c r="G603" s="662" t="s">
        <v>1311</v>
      </c>
      <c r="H603" s="662" t="s">
        <v>2223</v>
      </c>
      <c r="I603" s="662" t="s">
        <v>2223</v>
      </c>
      <c r="J603" s="662" t="s">
        <v>2224</v>
      </c>
      <c r="K603" s="662" t="s">
        <v>2003</v>
      </c>
      <c r="L603" s="664">
        <v>29.940000000000005</v>
      </c>
      <c r="M603" s="664">
        <v>65</v>
      </c>
      <c r="N603" s="665">
        <v>1946.1000000000004</v>
      </c>
    </row>
    <row r="604" spans="1:14" ht="14.4" customHeight="1" x14ac:dyDescent="0.3">
      <c r="A604" s="660" t="s">
        <v>563</v>
      </c>
      <c r="B604" s="661" t="s">
        <v>564</v>
      </c>
      <c r="C604" s="662" t="s">
        <v>577</v>
      </c>
      <c r="D604" s="663" t="s">
        <v>3250</v>
      </c>
      <c r="E604" s="662" t="s">
        <v>1617</v>
      </c>
      <c r="F604" s="663" t="s">
        <v>3272</v>
      </c>
      <c r="G604" s="662" t="s">
        <v>1311</v>
      </c>
      <c r="H604" s="662" t="s">
        <v>2225</v>
      </c>
      <c r="I604" s="662" t="s">
        <v>2225</v>
      </c>
      <c r="J604" s="662" t="s">
        <v>2226</v>
      </c>
      <c r="K604" s="662" t="s">
        <v>2227</v>
      </c>
      <c r="L604" s="664">
        <v>2530</v>
      </c>
      <c r="M604" s="664">
        <v>3.6</v>
      </c>
      <c r="N604" s="665">
        <v>9108</v>
      </c>
    </row>
    <row r="605" spans="1:14" ht="14.4" customHeight="1" x14ac:dyDescent="0.3">
      <c r="A605" s="660" t="s">
        <v>563</v>
      </c>
      <c r="B605" s="661" t="s">
        <v>564</v>
      </c>
      <c r="C605" s="662" t="s">
        <v>577</v>
      </c>
      <c r="D605" s="663" t="s">
        <v>3250</v>
      </c>
      <c r="E605" s="662" t="s">
        <v>1617</v>
      </c>
      <c r="F605" s="663" t="s">
        <v>3272</v>
      </c>
      <c r="G605" s="662" t="s">
        <v>1311</v>
      </c>
      <c r="H605" s="662" t="s">
        <v>1728</v>
      </c>
      <c r="I605" s="662" t="s">
        <v>1728</v>
      </c>
      <c r="J605" s="662" t="s">
        <v>1729</v>
      </c>
      <c r="K605" s="662" t="s">
        <v>1730</v>
      </c>
      <c r="L605" s="664">
        <v>142.32987141216989</v>
      </c>
      <c r="M605" s="664">
        <v>67</v>
      </c>
      <c r="N605" s="665">
        <v>9536.1013846153837</v>
      </c>
    </row>
    <row r="606" spans="1:14" ht="14.4" customHeight="1" x14ac:dyDescent="0.3">
      <c r="A606" s="660" t="s">
        <v>563</v>
      </c>
      <c r="B606" s="661" t="s">
        <v>564</v>
      </c>
      <c r="C606" s="662" t="s">
        <v>577</v>
      </c>
      <c r="D606" s="663" t="s">
        <v>3250</v>
      </c>
      <c r="E606" s="662" t="s">
        <v>1617</v>
      </c>
      <c r="F606" s="663" t="s">
        <v>3272</v>
      </c>
      <c r="G606" s="662" t="s">
        <v>1311</v>
      </c>
      <c r="H606" s="662" t="s">
        <v>1734</v>
      </c>
      <c r="I606" s="662" t="s">
        <v>1734</v>
      </c>
      <c r="J606" s="662" t="s">
        <v>1735</v>
      </c>
      <c r="K606" s="662" t="s">
        <v>1736</v>
      </c>
      <c r="L606" s="664">
        <v>190.34789473684214</v>
      </c>
      <c r="M606" s="664">
        <v>3.8</v>
      </c>
      <c r="N606" s="665">
        <v>723.32200000000012</v>
      </c>
    </row>
    <row r="607" spans="1:14" ht="14.4" customHeight="1" x14ac:dyDescent="0.3">
      <c r="A607" s="660" t="s">
        <v>563</v>
      </c>
      <c r="B607" s="661" t="s">
        <v>564</v>
      </c>
      <c r="C607" s="662" t="s">
        <v>577</v>
      </c>
      <c r="D607" s="663" t="s">
        <v>3250</v>
      </c>
      <c r="E607" s="662" t="s">
        <v>1617</v>
      </c>
      <c r="F607" s="663" t="s">
        <v>3272</v>
      </c>
      <c r="G607" s="662" t="s">
        <v>1311</v>
      </c>
      <c r="H607" s="662" t="s">
        <v>1737</v>
      </c>
      <c r="I607" s="662" t="s">
        <v>1737</v>
      </c>
      <c r="J607" s="662" t="s">
        <v>1738</v>
      </c>
      <c r="K607" s="662" t="s">
        <v>1730</v>
      </c>
      <c r="L607" s="664">
        <v>34.659999999999997</v>
      </c>
      <c r="M607" s="664">
        <v>22</v>
      </c>
      <c r="N607" s="665">
        <v>762.52</v>
      </c>
    </row>
    <row r="608" spans="1:14" ht="14.4" customHeight="1" x14ac:dyDescent="0.3">
      <c r="A608" s="660" t="s">
        <v>563</v>
      </c>
      <c r="B608" s="661" t="s">
        <v>564</v>
      </c>
      <c r="C608" s="662" t="s">
        <v>577</v>
      </c>
      <c r="D608" s="663" t="s">
        <v>3250</v>
      </c>
      <c r="E608" s="662" t="s">
        <v>1617</v>
      </c>
      <c r="F608" s="663" t="s">
        <v>3272</v>
      </c>
      <c r="G608" s="662" t="s">
        <v>1311</v>
      </c>
      <c r="H608" s="662" t="s">
        <v>1739</v>
      </c>
      <c r="I608" s="662" t="s">
        <v>1739</v>
      </c>
      <c r="J608" s="662" t="s">
        <v>1740</v>
      </c>
      <c r="K608" s="662" t="s">
        <v>1741</v>
      </c>
      <c r="L608" s="664">
        <v>55.18973518850126</v>
      </c>
      <c r="M608" s="664">
        <v>42</v>
      </c>
      <c r="N608" s="665">
        <v>2317.9688779170529</v>
      </c>
    </row>
    <row r="609" spans="1:14" ht="14.4" customHeight="1" x14ac:dyDescent="0.3">
      <c r="A609" s="660" t="s">
        <v>563</v>
      </c>
      <c r="B609" s="661" t="s">
        <v>564</v>
      </c>
      <c r="C609" s="662" t="s">
        <v>577</v>
      </c>
      <c r="D609" s="663" t="s">
        <v>3250</v>
      </c>
      <c r="E609" s="662" t="s">
        <v>1749</v>
      </c>
      <c r="F609" s="663" t="s">
        <v>3273</v>
      </c>
      <c r="G609" s="662"/>
      <c r="H609" s="662" t="s">
        <v>2228</v>
      </c>
      <c r="I609" s="662" t="s">
        <v>2229</v>
      </c>
      <c r="J609" s="662" t="s">
        <v>2230</v>
      </c>
      <c r="K609" s="662"/>
      <c r="L609" s="664">
        <v>30.22</v>
      </c>
      <c r="M609" s="664">
        <v>24</v>
      </c>
      <c r="N609" s="665">
        <v>725.28</v>
      </c>
    </row>
    <row r="610" spans="1:14" ht="14.4" customHeight="1" x14ac:dyDescent="0.3">
      <c r="A610" s="660" t="s">
        <v>563</v>
      </c>
      <c r="B610" s="661" t="s">
        <v>564</v>
      </c>
      <c r="C610" s="662" t="s">
        <v>577</v>
      </c>
      <c r="D610" s="663" t="s">
        <v>3250</v>
      </c>
      <c r="E610" s="662" t="s">
        <v>1749</v>
      </c>
      <c r="F610" s="663" t="s">
        <v>3273</v>
      </c>
      <c r="G610" s="662" t="s">
        <v>608</v>
      </c>
      <c r="H610" s="662" t="s">
        <v>2231</v>
      </c>
      <c r="I610" s="662" t="s">
        <v>2232</v>
      </c>
      <c r="J610" s="662" t="s">
        <v>2233</v>
      </c>
      <c r="K610" s="662" t="s">
        <v>2234</v>
      </c>
      <c r="L610" s="664">
        <v>99.209724080389648</v>
      </c>
      <c r="M610" s="664">
        <v>2</v>
      </c>
      <c r="N610" s="665">
        <v>198.4194481607793</v>
      </c>
    </row>
    <row r="611" spans="1:14" ht="14.4" customHeight="1" x14ac:dyDescent="0.3">
      <c r="A611" s="660" t="s">
        <v>563</v>
      </c>
      <c r="B611" s="661" t="s">
        <v>564</v>
      </c>
      <c r="C611" s="662" t="s">
        <v>577</v>
      </c>
      <c r="D611" s="663" t="s">
        <v>3250</v>
      </c>
      <c r="E611" s="662" t="s">
        <v>1749</v>
      </c>
      <c r="F611" s="663" t="s">
        <v>3273</v>
      </c>
      <c r="G611" s="662" t="s">
        <v>608</v>
      </c>
      <c r="H611" s="662" t="s">
        <v>2235</v>
      </c>
      <c r="I611" s="662" t="s">
        <v>2236</v>
      </c>
      <c r="J611" s="662" t="s">
        <v>2237</v>
      </c>
      <c r="K611" s="662" t="s">
        <v>2238</v>
      </c>
      <c r="L611" s="664">
        <v>1834.9100000000008</v>
      </c>
      <c r="M611" s="664">
        <v>1</v>
      </c>
      <c r="N611" s="665">
        <v>1834.9100000000008</v>
      </c>
    </row>
    <row r="612" spans="1:14" ht="14.4" customHeight="1" x14ac:dyDescent="0.3">
      <c r="A612" s="660" t="s">
        <v>563</v>
      </c>
      <c r="B612" s="661" t="s">
        <v>564</v>
      </c>
      <c r="C612" s="662" t="s">
        <v>577</v>
      </c>
      <c r="D612" s="663" t="s">
        <v>3250</v>
      </c>
      <c r="E612" s="662" t="s">
        <v>1749</v>
      </c>
      <c r="F612" s="663" t="s">
        <v>3273</v>
      </c>
      <c r="G612" s="662" t="s">
        <v>608</v>
      </c>
      <c r="H612" s="662" t="s">
        <v>2239</v>
      </c>
      <c r="I612" s="662" t="s">
        <v>2240</v>
      </c>
      <c r="J612" s="662" t="s">
        <v>2241</v>
      </c>
      <c r="K612" s="662" t="s">
        <v>2242</v>
      </c>
      <c r="L612" s="664">
        <v>145.93462405375305</v>
      </c>
      <c r="M612" s="664">
        <v>2</v>
      </c>
      <c r="N612" s="665">
        <v>291.86924810750611</v>
      </c>
    </row>
    <row r="613" spans="1:14" ht="14.4" customHeight="1" x14ac:dyDescent="0.3">
      <c r="A613" s="660" t="s">
        <v>563</v>
      </c>
      <c r="B613" s="661" t="s">
        <v>564</v>
      </c>
      <c r="C613" s="662" t="s">
        <v>577</v>
      </c>
      <c r="D613" s="663" t="s">
        <v>3250</v>
      </c>
      <c r="E613" s="662" t="s">
        <v>1749</v>
      </c>
      <c r="F613" s="663" t="s">
        <v>3273</v>
      </c>
      <c r="G613" s="662" t="s">
        <v>1311</v>
      </c>
      <c r="H613" s="662" t="s">
        <v>2243</v>
      </c>
      <c r="I613" s="662" t="s">
        <v>2243</v>
      </c>
      <c r="J613" s="662" t="s">
        <v>2244</v>
      </c>
      <c r="K613" s="662" t="s">
        <v>2245</v>
      </c>
      <c r="L613" s="664">
        <v>159.5</v>
      </c>
      <c r="M613" s="664">
        <v>7.2</v>
      </c>
      <c r="N613" s="665">
        <v>1148.4000000000001</v>
      </c>
    </row>
    <row r="614" spans="1:14" ht="14.4" customHeight="1" x14ac:dyDescent="0.3">
      <c r="A614" s="660" t="s">
        <v>563</v>
      </c>
      <c r="B614" s="661" t="s">
        <v>564</v>
      </c>
      <c r="C614" s="662" t="s">
        <v>577</v>
      </c>
      <c r="D614" s="663" t="s">
        <v>3250</v>
      </c>
      <c r="E614" s="662" t="s">
        <v>2246</v>
      </c>
      <c r="F614" s="663" t="s">
        <v>3274</v>
      </c>
      <c r="G614" s="662"/>
      <c r="H614" s="662"/>
      <c r="I614" s="662" t="s">
        <v>2247</v>
      </c>
      <c r="J614" s="662" t="s">
        <v>2248</v>
      </c>
      <c r="K614" s="662"/>
      <c r="L614" s="664">
        <v>1363.8328571428569</v>
      </c>
      <c r="M614" s="664">
        <v>35</v>
      </c>
      <c r="N614" s="665">
        <v>47734.149999999994</v>
      </c>
    </row>
    <row r="615" spans="1:14" ht="14.4" customHeight="1" x14ac:dyDescent="0.3">
      <c r="A615" s="660" t="s">
        <v>563</v>
      </c>
      <c r="B615" s="661" t="s">
        <v>564</v>
      </c>
      <c r="C615" s="662" t="s">
        <v>577</v>
      </c>
      <c r="D615" s="663" t="s">
        <v>3250</v>
      </c>
      <c r="E615" s="662" t="s">
        <v>2246</v>
      </c>
      <c r="F615" s="663" t="s">
        <v>3274</v>
      </c>
      <c r="G615" s="662"/>
      <c r="H615" s="662"/>
      <c r="I615" s="662" t="s">
        <v>2249</v>
      </c>
      <c r="J615" s="662" t="s">
        <v>2250</v>
      </c>
      <c r="K615" s="662"/>
      <c r="L615" s="664">
        <v>2193.75</v>
      </c>
      <c r="M615" s="664">
        <v>8</v>
      </c>
      <c r="N615" s="665">
        <v>17550</v>
      </c>
    </row>
    <row r="616" spans="1:14" ht="14.4" customHeight="1" x14ac:dyDescent="0.3">
      <c r="A616" s="660" t="s">
        <v>563</v>
      </c>
      <c r="B616" s="661" t="s">
        <v>564</v>
      </c>
      <c r="C616" s="662" t="s">
        <v>577</v>
      </c>
      <c r="D616" s="663" t="s">
        <v>3250</v>
      </c>
      <c r="E616" s="662" t="s">
        <v>2246</v>
      </c>
      <c r="F616" s="663" t="s">
        <v>3274</v>
      </c>
      <c r="G616" s="662"/>
      <c r="H616" s="662"/>
      <c r="I616" s="662" t="s">
        <v>2251</v>
      </c>
      <c r="J616" s="662" t="s">
        <v>2252</v>
      </c>
      <c r="K616" s="662"/>
      <c r="L616" s="664">
        <v>8234.6</v>
      </c>
      <c r="M616" s="664">
        <v>9</v>
      </c>
      <c r="N616" s="665">
        <v>74111.400000000009</v>
      </c>
    </row>
    <row r="617" spans="1:14" ht="14.4" customHeight="1" x14ac:dyDescent="0.3">
      <c r="A617" s="660" t="s">
        <v>563</v>
      </c>
      <c r="B617" s="661" t="s">
        <v>564</v>
      </c>
      <c r="C617" s="662" t="s">
        <v>577</v>
      </c>
      <c r="D617" s="663" t="s">
        <v>3250</v>
      </c>
      <c r="E617" s="662" t="s">
        <v>2246</v>
      </c>
      <c r="F617" s="663" t="s">
        <v>3274</v>
      </c>
      <c r="G617" s="662"/>
      <c r="H617" s="662"/>
      <c r="I617" s="662" t="s">
        <v>2253</v>
      </c>
      <c r="J617" s="662" t="s">
        <v>2254</v>
      </c>
      <c r="K617" s="662"/>
      <c r="L617" s="664">
        <v>2145</v>
      </c>
      <c r="M617" s="664">
        <v>1</v>
      </c>
      <c r="N617" s="665">
        <v>2145</v>
      </c>
    </row>
    <row r="618" spans="1:14" ht="14.4" customHeight="1" x14ac:dyDescent="0.3">
      <c r="A618" s="660" t="s">
        <v>563</v>
      </c>
      <c r="B618" s="661" t="s">
        <v>564</v>
      </c>
      <c r="C618" s="662" t="s">
        <v>577</v>
      </c>
      <c r="D618" s="663" t="s">
        <v>3250</v>
      </c>
      <c r="E618" s="662" t="s">
        <v>2246</v>
      </c>
      <c r="F618" s="663" t="s">
        <v>3274</v>
      </c>
      <c r="G618" s="662"/>
      <c r="H618" s="662"/>
      <c r="I618" s="662" t="s">
        <v>2255</v>
      </c>
      <c r="J618" s="662" t="s">
        <v>2256</v>
      </c>
      <c r="K618" s="662"/>
      <c r="L618" s="664">
        <v>4239.3857142857141</v>
      </c>
      <c r="M618" s="664">
        <v>7</v>
      </c>
      <c r="N618" s="665">
        <v>29675.7</v>
      </c>
    </row>
    <row r="619" spans="1:14" ht="14.4" customHeight="1" x14ac:dyDescent="0.3">
      <c r="A619" s="660" t="s">
        <v>563</v>
      </c>
      <c r="B619" s="661" t="s">
        <v>564</v>
      </c>
      <c r="C619" s="662" t="s">
        <v>577</v>
      </c>
      <c r="D619" s="663" t="s">
        <v>3250</v>
      </c>
      <c r="E619" s="662" t="s">
        <v>2246</v>
      </c>
      <c r="F619" s="663" t="s">
        <v>3274</v>
      </c>
      <c r="G619" s="662"/>
      <c r="H619" s="662"/>
      <c r="I619" s="662" t="s">
        <v>2257</v>
      </c>
      <c r="J619" s="662" t="s">
        <v>2258</v>
      </c>
      <c r="K619" s="662" t="s">
        <v>2259</v>
      </c>
      <c r="L619" s="664">
        <v>1287</v>
      </c>
      <c r="M619" s="664">
        <v>44</v>
      </c>
      <c r="N619" s="665">
        <v>56628</v>
      </c>
    </row>
    <row r="620" spans="1:14" ht="14.4" customHeight="1" x14ac:dyDescent="0.3">
      <c r="A620" s="660" t="s">
        <v>563</v>
      </c>
      <c r="B620" s="661" t="s">
        <v>564</v>
      </c>
      <c r="C620" s="662" t="s">
        <v>577</v>
      </c>
      <c r="D620" s="663" t="s">
        <v>3250</v>
      </c>
      <c r="E620" s="662" t="s">
        <v>2246</v>
      </c>
      <c r="F620" s="663" t="s">
        <v>3274</v>
      </c>
      <c r="G620" s="662"/>
      <c r="H620" s="662"/>
      <c r="I620" s="662" t="s">
        <v>2260</v>
      </c>
      <c r="J620" s="662" t="s">
        <v>2261</v>
      </c>
      <c r="K620" s="662" t="s">
        <v>2259</v>
      </c>
      <c r="L620" s="664">
        <v>1345.3000000000002</v>
      </c>
      <c r="M620" s="664">
        <v>39</v>
      </c>
      <c r="N620" s="665">
        <v>52466.700000000004</v>
      </c>
    </row>
    <row r="621" spans="1:14" ht="14.4" customHeight="1" x14ac:dyDescent="0.3">
      <c r="A621" s="660" t="s">
        <v>563</v>
      </c>
      <c r="B621" s="661" t="s">
        <v>564</v>
      </c>
      <c r="C621" s="662" t="s">
        <v>577</v>
      </c>
      <c r="D621" s="663" t="s">
        <v>3250</v>
      </c>
      <c r="E621" s="662" t="s">
        <v>2246</v>
      </c>
      <c r="F621" s="663" t="s">
        <v>3274</v>
      </c>
      <c r="G621" s="662"/>
      <c r="H621" s="662"/>
      <c r="I621" s="662" t="s">
        <v>2262</v>
      </c>
      <c r="J621" s="662" t="s">
        <v>2263</v>
      </c>
      <c r="K621" s="662"/>
      <c r="L621" s="664">
        <v>4305.3999999999996</v>
      </c>
      <c r="M621" s="664">
        <v>4</v>
      </c>
      <c r="N621" s="665">
        <v>17221.599999999999</v>
      </c>
    </row>
    <row r="622" spans="1:14" ht="14.4" customHeight="1" x14ac:dyDescent="0.3">
      <c r="A622" s="660" t="s">
        <v>563</v>
      </c>
      <c r="B622" s="661" t="s">
        <v>564</v>
      </c>
      <c r="C622" s="662" t="s">
        <v>577</v>
      </c>
      <c r="D622" s="663" t="s">
        <v>3250</v>
      </c>
      <c r="E622" s="662" t="s">
        <v>2246</v>
      </c>
      <c r="F622" s="663" t="s">
        <v>3274</v>
      </c>
      <c r="G622" s="662"/>
      <c r="H622" s="662"/>
      <c r="I622" s="662" t="s">
        <v>2264</v>
      </c>
      <c r="J622" s="662" t="s">
        <v>2265</v>
      </c>
      <c r="K622" s="662" t="s">
        <v>2266</v>
      </c>
      <c r="L622" s="664">
        <v>3372.6</v>
      </c>
      <c r="M622" s="664">
        <v>1</v>
      </c>
      <c r="N622" s="665">
        <v>3372.6</v>
      </c>
    </row>
    <row r="623" spans="1:14" ht="14.4" customHeight="1" x14ac:dyDescent="0.3">
      <c r="A623" s="660" t="s">
        <v>563</v>
      </c>
      <c r="B623" s="661" t="s">
        <v>564</v>
      </c>
      <c r="C623" s="662" t="s">
        <v>580</v>
      </c>
      <c r="D623" s="663" t="s">
        <v>3251</v>
      </c>
      <c r="E623" s="662" t="s">
        <v>586</v>
      </c>
      <c r="F623" s="663" t="s">
        <v>3269</v>
      </c>
      <c r="G623" s="662"/>
      <c r="H623" s="662" t="s">
        <v>591</v>
      </c>
      <c r="I623" s="662" t="s">
        <v>592</v>
      </c>
      <c r="J623" s="662" t="s">
        <v>593</v>
      </c>
      <c r="K623" s="662" t="s">
        <v>594</v>
      </c>
      <c r="L623" s="664">
        <v>108.27</v>
      </c>
      <c r="M623" s="664">
        <v>4</v>
      </c>
      <c r="N623" s="665">
        <v>433.08</v>
      </c>
    </row>
    <row r="624" spans="1:14" ht="14.4" customHeight="1" x14ac:dyDescent="0.3">
      <c r="A624" s="660" t="s">
        <v>563</v>
      </c>
      <c r="B624" s="661" t="s">
        <v>564</v>
      </c>
      <c r="C624" s="662" t="s">
        <v>580</v>
      </c>
      <c r="D624" s="663" t="s">
        <v>3251</v>
      </c>
      <c r="E624" s="662" t="s">
        <v>586</v>
      </c>
      <c r="F624" s="663" t="s">
        <v>3269</v>
      </c>
      <c r="G624" s="662"/>
      <c r="H624" s="662" t="s">
        <v>1763</v>
      </c>
      <c r="I624" s="662" t="s">
        <v>1764</v>
      </c>
      <c r="J624" s="662" t="s">
        <v>1765</v>
      </c>
      <c r="K624" s="662" t="s">
        <v>1766</v>
      </c>
      <c r="L624" s="664">
        <v>249.39029481075613</v>
      </c>
      <c r="M624" s="664">
        <v>12</v>
      </c>
      <c r="N624" s="665">
        <v>2992.6835377290736</v>
      </c>
    </row>
    <row r="625" spans="1:14" ht="14.4" customHeight="1" x14ac:dyDescent="0.3">
      <c r="A625" s="660" t="s">
        <v>563</v>
      </c>
      <c r="B625" s="661" t="s">
        <v>564</v>
      </c>
      <c r="C625" s="662" t="s">
        <v>580</v>
      </c>
      <c r="D625" s="663" t="s">
        <v>3251</v>
      </c>
      <c r="E625" s="662" t="s">
        <v>586</v>
      </c>
      <c r="F625" s="663" t="s">
        <v>3269</v>
      </c>
      <c r="G625" s="662" t="s">
        <v>608</v>
      </c>
      <c r="H625" s="662" t="s">
        <v>609</v>
      </c>
      <c r="I625" s="662" t="s">
        <v>609</v>
      </c>
      <c r="J625" s="662" t="s">
        <v>610</v>
      </c>
      <c r="K625" s="662" t="s">
        <v>611</v>
      </c>
      <c r="L625" s="664">
        <v>171.59999999999997</v>
      </c>
      <c r="M625" s="664">
        <v>26</v>
      </c>
      <c r="N625" s="665">
        <v>4461.5999999999995</v>
      </c>
    </row>
    <row r="626" spans="1:14" ht="14.4" customHeight="1" x14ac:dyDescent="0.3">
      <c r="A626" s="660" t="s">
        <v>563</v>
      </c>
      <c r="B626" s="661" t="s">
        <v>564</v>
      </c>
      <c r="C626" s="662" t="s">
        <v>580</v>
      </c>
      <c r="D626" s="663" t="s">
        <v>3251</v>
      </c>
      <c r="E626" s="662" t="s">
        <v>586</v>
      </c>
      <c r="F626" s="663" t="s">
        <v>3269</v>
      </c>
      <c r="G626" s="662" t="s">
        <v>608</v>
      </c>
      <c r="H626" s="662" t="s">
        <v>1770</v>
      </c>
      <c r="I626" s="662" t="s">
        <v>1770</v>
      </c>
      <c r="J626" s="662" t="s">
        <v>616</v>
      </c>
      <c r="K626" s="662" t="s">
        <v>1771</v>
      </c>
      <c r="L626" s="664">
        <v>126.500085981891</v>
      </c>
      <c r="M626" s="664">
        <v>22</v>
      </c>
      <c r="N626" s="665">
        <v>2783.001891601602</v>
      </c>
    </row>
    <row r="627" spans="1:14" ht="14.4" customHeight="1" x14ac:dyDescent="0.3">
      <c r="A627" s="660" t="s">
        <v>563</v>
      </c>
      <c r="B627" s="661" t="s">
        <v>564</v>
      </c>
      <c r="C627" s="662" t="s">
        <v>580</v>
      </c>
      <c r="D627" s="663" t="s">
        <v>3251</v>
      </c>
      <c r="E627" s="662" t="s">
        <v>586</v>
      </c>
      <c r="F627" s="663" t="s">
        <v>3269</v>
      </c>
      <c r="G627" s="662" t="s">
        <v>608</v>
      </c>
      <c r="H627" s="662" t="s">
        <v>621</v>
      </c>
      <c r="I627" s="662" t="s">
        <v>621</v>
      </c>
      <c r="J627" s="662" t="s">
        <v>610</v>
      </c>
      <c r="K627" s="662" t="s">
        <v>622</v>
      </c>
      <c r="L627" s="664">
        <v>93.729729729729726</v>
      </c>
      <c r="M627" s="664">
        <v>37</v>
      </c>
      <c r="N627" s="665">
        <v>3468</v>
      </c>
    </row>
    <row r="628" spans="1:14" ht="14.4" customHeight="1" x14ac:dyDescent="0.3">
      <c r="A628" s="660" t="s">
        <v>563</v>
      </c>
      <c r="B628" s="661" t="s">
        <v>564</v>
      </c>
      <c r="C628" s="662" t="s">
        <v>580</v>
      </c>
      <c r="D628" s="663" t="s">
        <v>3251</v>
      </c>
      <c r="E628" s="662" t="s">
        <v>586</v>
      </c>
      <c r="F628" s="663" t="s">
        <v>3269</v>
      </c>
      <c r="G628" s="662" t="s">
        <v>608</v>
      </c>
      <c r="H628" s="662" t="s">
        <v>631</v>
      </c>
      <c r="I628" s="662" t="s">
        <v>632</v>
      </c>
      <c r="J628" s="662" t="s">
        <v>633</v>
      </c>
      <c r="K628" s="662" t="s">
        <v>634</v>
      </c>
      <c r="L628" s="664">
        <v>87.029798876788249</v>
      </c>
      <c r="M628" s="664">
        <v>26</v>
      </c>
      <c r="N628" s="665">
        <v>2262.7747707964945</v>
      </c>
    </row>
    <row r="629" spans="1:14" ht="14.4" customHeight="1" x14ac:dyDescent="0.3">
      <c r="A629" s="660" t="s">
        <v>563</v>
      </c>
      <c r="B629" s="661" t="s">
        <v>564</v>
      </c>
      <c r="C629" s="662" t="s">
        <v>580</v>
      </c>
      <c r="D629" s="663" t="s">
        <v>3251</v>
      </c>
      <c r="E629" s="662" t="s">
        <v>586</v>
      </c>
      <c r="F629" s="663" t="s">
        <v>3269</v>
      </c>
      <c r="G629" s="662" t="s">
        <v>608</v>
      </c>
      <c r="H629" s="662" t="s">
        <v>635</v>
      </c>
      <c r="I629" s="662" t="s">
        <v>636</v>
      </c>
      <c r="J629" s="662" t="s">
        <v>637</v>
      </c>
      <c r="K629" s="662" t="s">
        <v>638</v>
      </c>
      <c r="L629" s="664">
        <v>97.754498592432029</v>
      </c>
      <c r="M629" s="664">
        <v>4</v>
      </c>
      <c r="N629" s="665">
        <v>391.01799436972811</v>
      </c>
    </row>
    <row r="630" spans="1:14" ht="14.4" customHeight="1" x14ac:dyDescent="0.3">
      <c r="A630" s="660" t="s">
        <v>563</v>
      </c>
      <c r="B630" s="661" t="s">
        <v>564</v>
      </c>
      <c r="C630" s="662" t="s">
        <v>580</v>
      </c>
      <c r="D630" s="663" t="s">
        <v>3251</v>
      </c>
      <c r="E630" s="662" t="s">
        <v>586</v>
      </c>
      <c r="F630" s="663" t="s">
        <v>3269</v>
      </c>
      <c r="G630" s="662" t="s">
        <v>608</v>
      </c>
      <c r="H630" s="662" t="s">
        <v>639</v>
      </c>
      <c r="I630" s="662" t="s">
        <v>640</v>
      </c>
      <c r="J630" s="662" t="s">
        <v>637</v>
      </c>
      <c r="K630" s="662" t="s">
        <v>641</v>
      </c>
      <c r="L630" s="664">
        <v>100.75982886822008</v>
      </c>
      <c r="M630" s="664">
        <v>16</v>
      </c>
      <c r="N630" s="665">
        <v>1612.1572618915213</v>
      </c>
    </row>
    <row r="631" spans="1:14" ht="14.4" customHeight="1" x14ac:dyDescent="0.3">
      <c r="A631" s="660" t="s">
        <v>563</v>
      </c>
      <c r="B631" s="661" t="s">
        <v>564</v>
      </c>
      <c r="C631" s="662" t="s">
        <v>580</v>
      </c>
      <c r="D631" s="663" t="s">
        <v>3251</v>
      </c>
      <c r="E631" s="662" t="s">
        <v>586</v>
      </c>
      <c r="F631" s="663" t="s">
        <v>3269</v>
      </c>
      <c r="G631" s="662" t="s">
        <v>608</v>
      </c>
      <c r="H631" s="662" t="s">
        <v>642</v>
      </c>
      <c r="I631" s="662" t="s">
        <v>643</v>
      </c>
      <c r="J631" s="662" t="s">
        <v>644</v>
      </c>
      <c r="K631" s="662" t="s">
        <v>645</v>
      </c>
      <c r="L631" s="664">
        <v>167.60916107616933</v>
      </c>
      <c r="M631" s="664">
        <v>1</v>
      </c>
      <c r="N631" s="665">
        <v>167.60916107616933</v>
      </c>
    </row>
    <row r="632" spans="1:14" ht="14.4" customHeight="1" x14ac:dyDescent="0.3">
      <c r="A632" s="660" t="s">
        <v>563</v>
      </c>
      <c r="B632" s="661" t="s">
        <v>564</v>
      </c>
      <c r="C632" s="662" t="s">
        <v>580</v>
      </c>
      <c r="D632" s="663" t="s">
        <v>3251</v>
      </c>
      <c r="E632" s="662" t="s">
        <v>586</v>
      </c>
      <c r="F632" s="663" t="s">
        <v>3269</v>
      </c>
      <c r="G632" s="662" t="s">
        <v>608</v>
      </c>
      <c r="H632" s="662" t="s">
        <v>646</v>
      </c>
      <c r="I632" s="662" t="s">
        <v>647</v>
      </c>
      <c r="J632" s="662" t="s">
        <v>648</v>
      </c>
      <c r="K632" s="662" t="s">
        <v>649</v>
      </c>
      <c r="L632" s="664">
        <v>64.539999593161113</v>
      </c>
      <c r="M632" s="664">
        <v>2</v>
      </c>
      <c r="N632" s="665">
        <v>129.07999918632223</v>
      </c>
    </row>
    <row r="633" spans="1:14" ht="14.4" customHeight="1" x14ac:dyDescent="0.3">
      <c r="A633" s="660" t="s">
        <v>563</v>
      </c>
      <c r="B633" s="661" t="s">
        <v>564</v>
      </c>
      <c r="C633" s="662" t="s">
        <v>580</v>
      </c>
      <c r="D633" s="663" t="s">
        <v>3251</v>
      </c>
      <c r="E633" s="662" t="s">
        <v>586</v>
      </c>
      <c r="F633" s="663" t="s">
        <v>3269</v>
      </c>
      <c r="G633" s="662" t="s">
        <v>608</v>
      </c>
      <c r="H633" s="662" t="s">
        <v>662</v>
      </c>
      <c r="I633" s="662" t="s">
        <v>663</v>
      </c>
      <c r="J633" s="662" t="s">
        <v>664</v>
      </c>
      <c r="K633" s="662" t="s">
        <v>665</v>
      </c>
      <c r="L633" s="664">
        <v>27.749881924342301</v>
      </c>
      <c r="M633" s="664">
        <v>13</v>
      </c>
      <c r="N633" s="665">
        <v>360.74846501644993</v>
      </c>
    </row>
    <row r="634" spans="1:14" ht="14.4" customHeight="1" x14ac:dyDescent="0.3">
      <c r="A634" s="660" t="s">
        <v>563</v>
      </c>
      <c r="B634" s="661" t="s">
        <v>564</v>
      </c>
      <c r="C634" s="662" t="s">
        <v>580</v>
      </c>
      <c r="D634" s="663" t="s">
        <v>3251</v>
      </c>
      <c r="E634" s="662" t="s">
        <v>586</v>
      </c>
      <c r="F634" s="663" t="s">
        <v>3269</v>
      </c>
      <c r="G634" s="662" t="s">
        <v>608</v>
      </c>
      <c r="H634" s="662" t="s">
        <v>2267</v>
      </c>
      <c r="I634" s="662" t="s">
        <v>2268</v>
      </c>
      <c r="J634" s="662" t="s">
        <v>2269</v>
      </c>
      <c r="K634" s="662" t="s">
        <v>2270</v>
      </c>
      <c r="L634" s="664">
        <v>116.06545454545454</v>
      </c>
      <c r="M634" s="664">
        <v>11</v>
      </c>
      <c r="N634" s="665">
        <v>1276.72</v>
      </c>
    </row>
    <row r="635" spans="1:14" ht="14.4" customHeight="1" x14ac:dyDescent="0.3">
      <c r="A635" s="660" t="s">
        <v>563</v>
      </c>
      <c r="B635" s="661" t="s">
        <v>564</v>
      </c>
      <c r="C635" s="662" t="s">
        <v>580</v>
      </c>
      <c r="D635" s="663" t="s">
        <v>3251</v>
      </c>
      <c r="E635" s="662" t="s">
        <v>586</v>
      </c>
      <c r="F635" s="663" t="s">
        <v>3269</v>
      </c>
      <c r="G635" s="662" t="s">
        <v>608</v>
      </c>
      <c r="H635" s="662" t="s">
        <v>697</v>
      </c>
      <c r="I635" s="662" t="s">
        <v>698</v>
      </c>
      <c r="J635" s="662" t="s">
        <v>699</v>
      </c>
      <c r="K635" s="662" t="s">
        <v>700</v>
      </c>
      <c r="L635" s="664">
        <v>354.31999999999994</v>
      </c>
      <c r="M635" s="664">
        <v>2</v>
      </c>
      <c r="N635" s="665">
        <v>708.63999999999987</v>
      </c>
    </row>
    <row r="636" spans="1:14" ht="14.4" customHeight="1" x14ac:dyDescent="0.3">
      <c r="A636" s="660" t="s">
        <v>563</v>
      </c>
      <c r="B636" s="661" t="s">
        <v>564</v>
      </c>
      <c r="C636" s="662" t="s">
        <v>580</v>
      </c>
      <c r="D636" s="663" t="s">
        <v>3251</v>
      </c>
      <c r="E636" s="662" t="s">
        <v>586</v>
      </c>
      <c r="F636" s="663" t="s">
        <v>3269</v>
      </c>
      <c r="G636" s="662" t="s">
        <v>608</v>
      </c>
      <c r="H636" s="662" t="s">
        <v>713</v>
      </c>
      <c r="I636" s="662" t="s">
        <v>714</v>
      </c>
      <c r="J636" s="662" t="s">
        <v>715</v>
      </c>
      <c r="K636" s="662" t="s">
        <v>716</v>
      </c>
      <c r="L636" s="664">
        <v>241.83333333333334</v>
      </c>
      <c r="M636" s="664">
        <v>9</v>
      </c>
      <c r="N636" s="665">
        <v>2176.5</v>
      </c>
    </row>
    <row r="637" spans="1:14" ht="14.4" customHeight="1" x14ac:dyDescent="0.3">
      <c r="A637" s="660" t="s">
        <v>563</v>
      </c>
      <c r="B637" s="661" t="s">
        <v>564</v>
      </c>
      <c r="C637" s="662" t="s">
        <v>580</v>
      </c>
      <c r="D637" s="663" t="s">
        <v>3251</v>
      </c>
      <c r="E637" s="662" t="s">
        <v>586</v>
      </c>
      <c r="F637" s="663" t="s">
        <v>3269</v>
      </c>
      <c r="G637" s="662" t="s">
        <v>608</v>
      </c>
      <c r="H637" s="662" t="s">
        <v>1779</v>
      </c>
      <c r="I637" s="662" t="s">
        <v>1780</v>
      </c>
      <c r="J637" s="662" t="s">
        <v>1781</v>
      </c>
      <c r="K637" s="662" t="s">
        <v>1782</v>
      </c>
      <c r="L637" s="664">
        <v>446.59849999999994</v>
      </c>
      <c r="M637" s="664">
        <v>1</v>
      </c>
      <c r="N637" s="665">
        <v>446.59849999999994</v>
      </c>
    </row>
    <row r="638" spans="1:14" ht="14.4" customHeight="1" x14ac:dyDescent="0.3">
      <c r="A638" s="660" t="s">
        <v>563</v>
      </c>
      <c r="B638" s="661" t="s">
        <v>564</v>
      </c>
      <c r="C638" s="662" t="s">
        <v>580</v>
      </c>
      <c r="D638" s="663" t="s">
        <v>3251</v>
      </c>
      <c r="E638" s="662" t="s">
        <v>586</v>
      </c>
      <c r="F638" s="663" t="s">
        <v>3269</v>
      </c>
      <c r="G638" s="662" t="s">
        <v>608</v>
      </c>
      <c r="H638" s="662" t="s">
        <v>1783</v>
      </c>
      <c r="I638" s="662" t="s">
        <v>1784</v>
      </c>
      <c r="J638" s="662" t="s">
        <v>1034</v>
      </c>
      <c r="K638" s="662" t="s">
        <v>1785</v>
      </c>
      <c r="L638" s="664">
        <v>185.90668690625793</v>
      </c>
      <c r="M638" s="664">
        <v>57</v>
      </c>
      <c r="N638" s="665">
        <v>10596.681153656702</v>
      </c>
    </row>
    <row r="639" spans="1:14" ht="14.4" customHeight="1" x14ac:dyDescent="0.3">
      <c r="A639" s="660" t="s">
        <v>563</v>
      </c>
      <c r="B639" s="661" t="s">
        <v>564</v>
      </c>
      <c r="C639" s="662" t="s">
        <v>580</v>
      </c>
      <c r="D639" s="663" t="s">
        <v>3251</v>
      </c>
      <c r="E639" s="662" t="s">
        <v>586</v>
      </c>
      <c r="F639" s="663" t="s">
        <v>3269</v>
      </c>
      <c r="G639" s="662" t="s">
        <v>608</v>
      </c>
      <c r="H639" s="662" t="s">
        <v>729</v>
      </c>
      <c r="I639" s="662" t="s">
        <v>729</v>
      </c>
      <c r="J639" s="662" t="s">
        <v>730</v>
      </c>
      <c r="K639" s="662" t="s">
        <v>731</v>
      </c>
      <c r="L639" s="664">
        <v>36.902833503677527</v>
      </c>
      <c r="M639" s="664">
        <v>28</v>
      </c>
      <c r="N639" s="665">
        <v>1033.2793381029708</v>
      </c>
    </row>
    <row r="640" spans="1:14" ht="14.4" customHeight="1" x14ac:dyDescent="0.3">
      <c r="A640" s="660" t="s">
        <v>563</v>
      </c>
      <c r="B640" s="661" t="s">
        <v>564</v>
      </c>
      <c r="C640" s="662" t="s">
        <v>580</v>
      </c>
      <c r="D640" s="663" t="s">
        <v>3251</v>
      </c>
      <c r="E640" s="662" t="s">
        <v>586</v>
      </c>
      <c r="F640" s="663" t="s">
        <v>3269</v>
      </c>
      <c r="G640" s="662" t="s">
        <v>608</v>
      </c>
      <c r="H640" s="662" t="s">
        <v>771</v>
      </c>
      <c r="I640" s="662" t="s">
        <v>772</v>
      </c>
      <c r="J640" s="662" t="s">
        <v>773</v>
      </c>
      <c r="K640" s="662" t="s">
        <v>774</v>
      </c>
      <c r="L640" s="664">
        <v>329.6</v>
      </c>
      <c r="M640" s="664">
        <v>2</v>
      </c>
      <c r="N640" s="665">
        <v>659.2</v>
      </c>
    </row>
    <row r="641" spans="1:14" ht="14.4" customHeight="1" x14ac:dyDescent="0.3">
      <c r="A641" s="660" t="s">
        <v>563</v>
      </c>
      <c r="B641" s="661" t="s">
        <v>564</v>
      </c>
      <c r="C641" s="662" t="s">
        <v>580</v>
      </c>
      <c r="D641" s="663" t="s">
        <v>3251</v>
      </c>
      <c r="E641" s="662" t="s">
        <v>586</v>
      </c>
      <c r="F641" s="663" t="s">
        <v>3269</v>
      </c>
      <c r="G641" s="662" t="s">
        <v>608</v>
      </c>
      <c r="H641" s="662" t="s">
        <v>836</v>
      </c>
      <c r="I641" s="662" t="s">
        <v>837</v>
      </c>
      <c r="J641" s="662" t="s">
        <v>838</v>
      </c>
      <c r="K641" s="662" t="s">
        <v>839</v>
      </c>
      <c r="L641" s="664">
        <v>359.68</v>
      </c>
      <c r="M641" s="664">
        <v>2</v>
      </c>
      <c r="N641" s="665">
        <v>719.36</v>
      </c>
    </row>
    <row r="642" spans="1:14" ht="14.4" customHeight="1" x14ac:dyDescent="0.3">
      <c r="A642" s="660" t="s">
        <v>563</v>
      </c>
      <c r="B642" s="661" t="s">
        <v>564</v>
      </c>
      <c r="C642" s="662" t="s">
        <v>580</v>
      </c>
      <c r="D642" s="663" t="s">
        <v>3251</v>
      </c>
      <c r="E642" s="662" t="s">
        <v>586</v>
      </c>
      <c r="F642" s="663" t="s">
        <v>3269</v>
      </c>
      <c r="G642" s="662" t="s">
        <v>608</v>
      </c>
      <c r="H642" s="662" t="s">
        <v>840</v>
      </c>
      <c r="I642" s="662" t="s">
        <v>841</v>
      </c>
      <c r="J642" s="662" t="s">
        <v>842</v>
      </c>
      <c r="K642" s="662" t="s">
        <v>843</v>
      </c>
      <c r="L642" s="664">
        <v>63.58</v>
      </c>
      <c r="M642" s="664">
        <v>2</v>
      </c>
      <c r="N642" s="665">
        <v>127.16</v>
      </c>
    </row>
    <row r="643" spans="1:14" ht="14.4" customHeight="1" x14ac:dyDescent="0.3">
      <c r="A643" s="660" t="s">
        <v>563</v>
      </c>
      <c r="B643" s="661" t="s">
        <v>564</v>
      </c>
      <c r="C643" s="662" t="s">
        <v>580</v>
      </c>
      <c r="D643" s="663" t="s">
        <v>3251</v>
      </c>
      <c r="E643" s="662" t="s">
        <v>586</v>
      </c>
      <c r="F643" s="663" t="s">
        <v>3269</v>
      </c>
      <c r="G643" s="662" t="s">
        <v>608</v>
      </c>
      <c r="H643" s="662" t="s">
        <v>875</v>
      </c>
      <c r="I643" s="662" t="s">
        <v>876</v>
      </c>
      <c r="J643" s="662" t="s">
        <v>877</v>
      </c>
      <c r="K643" s="662" t="s">
        <v>878</v>
      </c>
      <c r="L643" s="664">
        <v>376.595451154111</v>
      </c>
      <c r="M643" s="664">
        <v>257</v>
      </c>
      <c r="N643" s="665">
        <v>96785.030946606523</v>
      </c>
    </row>
    <row r="644" spans="1:14" ht="14.4" customHeight="1" x14ac:dyDescent="0.3">
      <c r="A644" s="660" t="s">
        <v>563</v>
      </c>
      <c r="B644" s="661" t="s">
        <v>564</v>
      </c>
      <c r="C644" s="662" t="s">
        <v>580</v>
      </c>
      <c r="D644" s="663" t="s">
        <v>3251</v>
      </c>
      <c r="E644" s="662" t="s">
        <v>586</v>
      </c>
      <c r="F644" s="663" t="s">
        <v>3269</v>
      </c>
      <c r="G644" s="662" t="s">
        <v>608</v>
      </c>
      <c r="H644" s="662" t="s">
        <v>906</v>
      </c>
      <c r="I644" s="662" t="s">
        <v>215</v>
      </c>
      <c r="J644" s="662" t="s">
        <v>907</v>
      </c>
      <c r="K644" s="662"/>
      <c r="L644" s="664">
        <v>97.320502775258305</v>
      </c>
      <c r="M644" s="664">
        <v>1</v>
      </c>
      <c r="N644" s="665">
        <v>97.320502775258305</v>
      </c>
    </row>
    <row r="645" spans="1:14" ht="14.4" customHeight="1" x14ac:dyDescent="0.3">
      <c r="A645" s="660" t="s">
        <v>563</v>
      </c>
      <c r="B645" s="661" t="s">
        <v>564</v>
      </c>
      <c r="C645" s="662" t="s">
        <v>580</v>
      </c>
      <c r="D645" s="663" t="s">
        <v>3251</v>
      </c>
      <c r="E645" s="662" t="s">
        <v>586</v>
      </c>
      <c r="F645" s="663" t="s">
        <v>3269</v>
      </c>
      <c r="G645" s="662" t="s">
        <v>608</v>
      </c>
      <c r="H645" s="662" t="s">
        <v>1820</v>
      </c>
      <c r="I645" s="662" t="s">
        <v>1821</v>
      </c>
      <c r="J645" s="662" t="s">
        <v>1822</v>
      </c>
      <c r="K645" s="662"/>
      <c r="L645" s="664">
        <v>134.65939692551652</v>
      </c>
      <c r="M645" s="664">
        <v>40</v>
      </c>
      <c r="N645" s="665">
        <v>5386.3758770206605</v>
      </c>
    </row>
    <row r="646" spans="1:14" ht="14.4" customHeight="1" x14ac:dyDescent="0.3">
      <c r="A646" s="660" t="s">
        <v>563</v>
      </c>
      <c r="B646" s="661" t="s">
        <v>564</v>
      </c>
      <c r="C646" s="662" t="s">
        <v>580</v>
      </c>
      <c r="D646" s="663" t="s">
        <v>3251</v>
      </c>
      <c r="E646" s="662" t="s">
        <v>586</v>
      </c>
      <c r="F646" s="663" t="s">
        <v>3269</v>
      </c>
      <c r="G646" s="662" t="s">
        <v>608</v>
      </c>
      <c r="H646" s="662" t="s">
        <v>948</v>
      </c>
      <c r="I646" s="662" t="s">
        <v>949</v>
      </c>
      <c r="J646" s="662" t="s">
        <v>950</v>
      </c>
      <c r="K646" s="662" t="s">
        <v>951</v>
      </c>
      <c r="L646" s="664">
        <v>89.600000000000009</v>
      </c>
      <c r="M646" s="664">
        <v>4</v>
      </c>
      <c r="N646" s="665">
        <v>358.40000000000003</v>
      </c>
    </row>
    <row r="647" spans="1:14" ht="14.4" customHeight="1" x14ac:dyDescent="0.3">
      <c r="A647" s="660" t="s">
        <v>563</v>
      </c>
      <c r="B647" s="661" t="s">
        <v>564</v>
      </c>
      <c r="C647" s="662" t="s">
        <v>580</v>
      </c>
      <c r="D647" s="663" t="s">
        <v>3251</v>
      </c>
      <c r="E647" s="662" t="s">
        <v>586</v>
      </c>
      <c r="F647" s="663" t="s">
        <v>3269</v>
      </c>
      <c r="G647" s="662" t="s">
        <v>608</v>
      </c>
      <c r="H647" s="662" t="s">
        <v>1832</v>
      </c>
      <c r="I647" s="662" t="s">
        <v>215</v>
      </c>
      <c r="J647" s="662" t="s">
        <v>1833</v>
      </c>
      <c r="K647" s="662" t="s">
        <v>1834</v>
      </c>
      <c r="L647" s="664">
        <v>170.59008898256593</v>
      </c>
      <c r="M647" s="664">
        <v>3</v>
      </c>
      <c r="N647" s="665">
        <v>511.77026694769779</v>
      </c>
    </row>
    <row r="648" spans="1:14" ht="14.4" customHeight="1" x14ac:dyDescent="0.3">
      <c r="A648" s="660" t="s">
        <v>563</v>
      </c>
      <c r="B648" s="661" t="s">
        <v>564</v>
      </c>
      <c r="C648" s="662" t="s">
        <v>580</v>
      </c>
      <c r="D648" s="663" t="s">
        <v>3251</v>
      </c>
      <c r="E648" s="662" t="s">
        <v>586</v>
      </c>
      <c r="F648" s="663" t="s">
        <v>3269</v>
      </c>
      <c r="G648" s="662" t="s">
        <v>608</v>
      </c>
      <c r="H648" s="662" t="s">
        <v>2271</v>
      </c>
      <c r="I648" s="662" t="s">
        <v>2272</v>
      </c>
      <c r="J648" s="662" t="s">
        <v>2273</v>
      </c>
      <c r="K648" s="662"/>
      <c r="L648" s="664">
        <v>496.25926334251653</v>
      </c>
      <c r="M648" s="664">
        <v>8</v>
      </c>
      <c r="N648" s="665">
        <v>3970.0741067401323</v>
      </c>
    </row>
    <row r="649" spans="1:14" ht="14.4" customHeight="1" x14ac:dyDescent="0.3">
      <c r="A649" s="660" t="s">
        <v>563</v>
      </c>
      <c r="B649" s="661" t="s">
        <v>564</v>
      </c>
      <c r="C649" s="662" t="s">
        <v>580</v>
      </c>
      <c r="D649" s="663" t="s">
        <v>3251</v>
      </c>
      <c r="E649" s="662" t="s">
        <v>586</v>
      </c>
      <c r="F649" s="663" t="s">
        <v>3269</v>
      </c>
      <c r="G649" s="662" t="s">
        <v>608</v>
      </c>
      <c r="H649" s="662" t="s">
        <v>1001</v>
      </c>
      <c r="I649" s="662" t="s">
        <v>1001</v>
      </c>
      <c r="J649" s="662" t="s">
        <v>610</v>
      </c>
      <c r="K649" s="662" t="s">
        <v>1002</v>
      </c>
      <c r="L649" s="664">
        <v>193.91111722858963</v>
      </c>
      <c r="M649" s="664">
        <v>31</v>
      </c>
      <c r="N649" s="665">
        <v>6011.2446340862789</v>
      </c>
    </row>
    <row r="650" spans="1:14" ht="14.4" customHeight="1" x14ac:dyDescent="0.3">
      <c r="A650" s="660" t="s">
        <v>563</v>
      </c>
      <c r="B650" s="661" t="s">
        <v>564</v>
      </c>
      <c r="C650" s="662" t="s">
        <v>580</v>
      </c>
      <c r="D650" s="663" t="s">
        <v>3251</v>
      </c>
      <c r="E650" s="662" t="s">
        <v>586</v>
      </c>
      <c r="F650" s="663" t="s">
        <v>3269</v>
      </c>
      <c r="G650" s="662" t="s">
        <v>608</v>
      </c>
      <c r="H650" s="662" t="s">
        <v>1009</v>
      </c>
      <c r="I650" s="662" t="s">
        <v>1010</v>
      </c>
      <c r="J650" s="662" t="s">
        <v>1011</v>
      </c>
      <c r="K650" s="662" t="s">
        <v>634</v>
      </c>
      <c r="L650" s="664">
        <v>124.21076812908879</v>
      </c>
      <c r="M650" s="664">
        <v>126</v>
      </c>
      <c r="N650" s="665">
        <v>15650.556784265187</v>
      </c>
    </row>
    <row r="651" spans="1:14" ht="14.4" customHeight="1" x14ac:dyDescent="0.3">
      <c r="A651" s="660" t="s">
        <v>563</v>
      </c>
      <c r="B651" s="661" t="s">
        <v>564</v>
      </c>
      <c r="C651" s="662" t="s">
        <v>580</v>
      </c>
      <c r="D651" s="663" t="s">
        <v>3251</v>
      </c>
      <c r="E651" s="662" t="s">
        <v>586</v>
      </c>
      <c r="F651" s="663" t="s">
        <v>3269</v>
      </c>
      <c r="G651" s="662" t="s">
        <v>608</v>
      </c>
      <c r="H651" s="662" t="s">
        <v>1032</v>
      </c>
      <c r="I651" s="662" t="s">
        <v>1033</v>
      </c>
      <c r="J651" s="662" t="s">
        <v>1034</v>
      </c>
      <c r="K651" s="662" t="s">
        <v>1035</v>
      </c>
      <c r="L651" s="664">
        <v>240.81537908276965</v>
      </c>
      <c r="M651" s="664">
        <v>46</v>
      </c>
      <c r="N651" s="665">
        <v>11077.507437807404</v>
      </c>
    </row>
    <row r="652" spans="1:14" ht="14.4" customHeight="1" x14ac:dyDescent="0.3">
      <c r="A652" s="660" t="s">
        <v>563</v>
      </c>
      <c r="B652" s="661" t="s">
        <v>564</v>
      </c>
      <c r="C652" s="662" t="s">
        <v>580</v>
      </c>
      <c r="D652" s="663" t="s">
        <v>3251</v>
      </c>
      <c r="E652" s="662" t="s">
        <v>586</v>
      </c>
      <c r="F652" s="663" t="s">
        <v>3269</v>
      </c>
      <c r="G652" s="662" t="s">
        <v>608</v>
      </c>
      <c r="H652" s="662" t="s">
        <v>1046</v>
      </c>
      <c r="I652" s="662" t="s">
        <v>1047</v>
      </c>
      <c r="J652" s="662" t="s">
        <v>1048</v>
      </c>
      <c r="K652" s="662" t="s">
        <v>1049</v>
      </c>
      <c r="L652" s="664">
        <v>191.45700000000002</v>
      </c>
      <c r="M652" s="664">
        <v>40</v>
      </c>
      <c r="N652" s="665">
        <v>7658.2800000000007</v>
      </c>
    </row>
    <row r="653" spans="1:14" ht="14.4" customHeight="1" x14ac:dyDescent="0.3">
      <c r="A653" s="660" t="s">
        <v>563</v>
      </c>
      <c r="B653" s="661" t="s">
        <v>564</v>
      </c>
      <c r="C653" s="662" t="s">
        <v>580</v>
      </c>
      <c r="D653" s="663" t="s">
        <v>3251</v>
      </c>
      <c r="E653" s="662" t="s">
        <v>586</v>
      </c>
      <c r="F653" s="663" t="s">
        <v>3269</v>
      </c>
      <c r="G653" s="662" t="s">
        <v>608</v>
      </c>
      <c r="H653" s="662" t="s">
        <v>1056</v>
      </c>
      <c r="I653" s="662" t="s">
        <v>1057</v>
      </c>
      <c r="J653" s="662" t="s">
        <v>1058</v>
      </c>
      <c r="K653" s="662" t="s">
        <v>1059</v>
      </c>
      <c r="L653" s="664">
        <v>20.93071875424701</v>
      </c>
      <c r="M653" s="664">
        <v>260</v>
      </c>
      <c r="N653" s="665">
        <v>5441.9868761042226</v>
      </c>
    </row>
    <row r="654" spans="1:14" ht="14.4" customHeight="1" x14ac:dyDescent="0.3">
      <c r="A654" s="660" t="s">
        <v>563</v>
      </c>
      <c r="B654" s="661" t="s">
        <v>564</v>
      </c>
      <c r="C654" s="662" t="s">
        <v>580</v>
      </c>
      <c r="D654" s="663" t="s">
        <v>3251</v>
      </c>
      <c r="E654" s="662" t="s">
        <v>586</v>
      </c>
      <c r="F654" s="663" t="s">
        <v>3269</v>
      </c>
      <c r="G654" s="662" t="s">
        <v>608</v>
      </c>
      <c r="H654" s="662" t="s">
        <v>1855</v>
      </c>
      <c r="I654" s="662" t="s">
        <v>215</v>
      </c>
      <c r="J654" s="662" t="s">
        <v>1856</v>
      </c>
      <c r="K654" s="662"/>
      <c r="L654" s="664">
        <v>75.165348737037078</v>
      </c>
      <c r="M654" s="664">
        <v>2</v>
      </c>
      <c r="N654" s="665">
        <v>150.33069747407416</v>
      </c>
    </row>
    <row r="655" spans="1:14" ht="14.4" customHeight="1" x14ac:dyDescent="0.3">
      <c r="A655" s="660" t="s">
        <v>563</v>
      </c>
      <c r="B655" s="661" t="s">
        <v>564</v>
      </c>
      <c r="C655" s="662" t="s">
        <v>580</v>
      </c>
      <c r="D655" s="663" t="s">
        <v>3251</v>
      </c>
      <c r="E655" s="662" t="s">
        <v>586</v>
      </c>
      <c r="F655" s="663" t="s">
        <v>3269</v>
      </c>
      <c r="G655" s="662" t="s">
        <v>608</v>
      </c>
      <c r="H655" s="662" t="s">
        <v>1099</v>
      </c>
      <c r="I655" s="662" t="s">
        <v>1100</v>
      </c>
      <c r="J655" s="662" t="s">
        <v>644</v>
      </c>
      <c r="K655" s="662" t="s">
        <v>1101</v>
      </c>
      <c r="L655" s="664">
        <v>53.715789081487969</v>
      </c>
      <c r="M655" s="664">
        <v>24</v>
      </c>
      <c r="N655" s="665">
        <v>1289.1789379557113</v>
      </c>
    </row>
    <row r="656" spans="1:14" ht="14.4" customHeight="1" x14ac:dyDescent="0.3">
      <c r="A656" s="660" t="s">
        <v>563</v>
      </c>
      <c r="B656" s="661" t="s">
        <v>564</v>
      </c>
      <c r="C656" s="662" t="s">
        <v>580</v>
      </c>
      <c r="D656" s="663" t="s">
        <v>3251</v>
      </c>
      <c r="E656" s="662" t="s">
        <v>586</v>
      </c>
      <c r="F656" s="663" t="s">
        <v>3269</v>
      </c>
      <c r="G656" s="662" t="s">
        <v>608</v>
      </c>
      <c r="H656" s="662" t="s">
        <v>1105</v>
      </c>
      <c r="I656" s="662" t="s">
        <v>1106</v>
      </c>
      <c r="J656" s="662" t="s">
        <v>1107</v>
      </c>
      <c r="K656" s="662" t="s">
        <v>1108</v>
      </c>
      <c r="L656" s="664">
        <v>294.46961331186958</v>
      </c>
      <c r="M656" s="664">
        <v>2</v>
      </c>
      <c r="N656" s="665">
        <v>588.93922662373916</v>
      </c>
    </row>
    <row r="657" spans="1:14" ht="14.4" customHeight="1" x14ac:dyDescent="0.3">
      <c r="A657" s="660" t="s">
        <v>563</v>
      </c>
      <c r="B657" s="661" t="s">
        <v>564</v>
      </c>
      <c r="C657" s="662" t="s">
        <v>580</v>
      </c>
      <c r="D657" s="663" t="s">
        <v>3251</v>
      </c>
      <c r="E657" s="662" t="s">
        <v>586</v>
      </c>
      <c r="F657" s="663" t="s">
        <v>3269</v>
      </c>
      <c r="G657" s="662" t="s">
        <v>608</v>
      </c>
      <c r="H657" s="662" t="s">
        <v>1116</v>
      </c>
      <c r="I657" s="662" t="s">
        <v>1117</v>
      </c>
      <c r="J657" s="662" t="s">
        <v>1118</v>
      </c>
      <c r="K657" s="662" t="s">
        <v>638</v>
      </c>
      <c r="L657" s="664">
        <v>71.211198502923267</v>
      </c>
      <c r="M657" s="664">
        <v>16</v>
      </c>
      <c r="N657" s="665">
        <v>1139.3791760467723</v>
      </c>
    </row>
    <row r="658" spans="1:14" ht="14.4" customHeight="1" x14ac:dyDescent="0.3">
      <c r="A658" s="660" t="s">
        <v>563</v>
      </c>
      <c r="B658" s="661" t="s">
        <v>564</v>
      </c>
      <c r="C658" s="662" t="s">
        <v>580</v>
      </c>
      <c r="D658" s="663" t="s">
        <v>3251</v>
      </c>
      <c r="E658" s="662" t="s">
        <v>586</v>
      </c>
      <c r="F658" s="663" t="s">
        <v>3269</v>
      </c>
      <c r="G658" s="662" t="s">
        <v>608</v>
      </c>
      <c r="H658" s="662" t="s">
        <v>1119</v>
      </c>
      <c r="I658" s="662" t="s">
        <v>1120</v>
      </c>
      <c r="J658" s="662" t="s">
        <v>1121</v>
      </c>
      <c r="K658" s="662" t="s">
        <v>1122</v>
      </c>
      <c r="L658" s="664">
        <v>40.282609015369552</v>
      </c>
      <c r="M658" s="664">
        <v>23</v>
      </c>
      <c r="N658" s="665">
        <v>926.50000735349977</v>
      </c>
    </row>
    <row r="659" spans="1:14" ht="14.4" customHeight="1" x14ac:dyDescent="0.3">
      <c r="A659" s="660" t="s">
        <v>563</v>
      </c>
      <c r="B659" s="661" t="s">
        <v>564</v>
      </c>
      <c r="C659" s="662" t="s">
        <v>580</v>
      </c>
      <c r="D659" s="663" t="s">
        <v>3251</v>
      </c>
      <c r="E659" s="662" t="s">
        <v>586</v>
      </c>
      <c r="F659" s="663" t="s">
        <v>3269</v>
      </c>
      <c r="G659" s="662" t="s">
        <v>608</v>
      </c>
      <c r="H659" s="662" t="s">
        <v>1123</v>
      </c>
      <c r="I659" s="662" t="s">
        <v>1124</v>
      </c>
      <c r="J659" s="662" t="s">
        <v>1125</v>
      </c>
      <c r="K659" s="662" t="s">
        <v>1126</v>
      </c>
      <c r="L659" s="664">
        <v>254.66693774312452</v>
      </c>
      <c r="M659" s="664">
        <v>7</v>
      </c>
      <c r="N659" s="665">
        <v>1782.6685642018717</v>
      </c>
    </row>
    <row r="660" spans="1:14" ht="14.4" customHeight="1" x14ac:dyDescent="0.3">
      <c r="A660" s="660" t="s">
        <v>563</v>
      </c>
      <c r="B660" s="661" t="s">
        <v>564</v>
      </c>
      <c r="C660" s="662" t="s">
        <v>580</v>
      </c>
      <c r="D660" s="663" t="s">
        <v>3251</v>
      </c>
      <c r="E660" s="662" t="s">
        <v>586</v>
      </c>
      <c r="F660" s="663" t="s">
        <v>3269</v>
      </c>
      <c r="G660" s="662" t="s">
        <v>608</v>
      </c>
      <c r="H660" s="662" t="s">
        <v>1874</v>
      </c>
      <c r="I660" s="662" t="s">
        <v>1875</v>
      </c>
      <c r="J660" s="662" t="s">
        <v>1876</v>
      </c>
      <c r="K660" s="662" t="s">
        <v>1191</v>
      </c>
      <c r="L660" s="664">
        <v>31.081250000000001</v>
      </c>
      <c r="M660" s="664">
        <v>120</v>
      </c>
      <c r="N660" s="665">
        <v>3729.75</v>
      </c>
    </row>
    <row r="661" spans="1:14" ht="14.4" customHeight="1" x14ac:dyDescent="0.3">
      <c r="A661" s="660" t="s">
        <v>563</v>
      </c>
      <c r="B661" s="661" t="s">
        <v>564</v>
      </c>
      <c r="C661" s="662" t="s">
        <v>580</v>
      </c>
      <c r="D661" s="663" t="s">
        <v>3251</v>
      </c>
      <c r="E661" s="662" t="s">
        <v>586</v>
      </c>
      <c r="F661" s="663" t="s">
        <v>3269</v>
      </c>
      <c r="G661" s="662" t="s">
        <v>608</v>
      </c>
      <c r="H661" s="662" t="s">
        <v>1880</v>
      </c>
      <c r="I661" s="662" t="s">
        <v>1881</v>
      </c>
      <c r="J661" s="662" t="s">
        <v>1882</v>
      </c>
      <c r="K661" s="662" t="s">
        <v>1883</v>
      </c>
      <c r="L661" s="664">
        <v>1120.4940847356042</v>
      </c>
      <c r="M661" s="664">
        <v>5</v>
      </c>
      <c r="N661" s="665">
        <v>5602.4704236780217</v>
      </c>
    </row>
    <row r="662" spans="1:14" ht="14.4" customHeight="1" x14ac:dyDescent="0.3">
      <c r="A662" s="660" t="s">
        <v>563</v>
      </c>
      <c r="B662" s="661" t="s">
        <v>564</v>
      </c>
      <c r="C662" s="662" t="s">
        <v>580</v>
      </c>
      <c r="D662" s="663" t="s">
        <v>3251</v>
      </c>
      <c r="E662" s="662" t="s">
        <v>586</v>
      </c>
      <c r="F662" s="663" t="s">
        <v>3269</v>
      </c>
      <c r="G662" s="662" t="s">
        <v>608</v>
      </c>
      <c r="H662" s="662" t="s">
        <v>1891</v>
      </c>
      <c r="I662" s="662" t="s">
        <v>1892</v>
      </c>
      <c r="J662" s="662" t="s">
        <v>1893</v>
      </c>
      <c r="K662" s="662" t="s">
        <v>1015</v>
      </c>
      <c r="L662" s="664">
        <v>50.13</v>
      </c>
      <c r="M662" s="664">
        <v>5</v>
      </c>
      <c r="N662" s="665">
        <v>250.65</v>
      </c>
    </row>
    <row r="663" spans="1:14" ht="14.4" customHeight="1" x14ac:dyDescent="0.3">
      <c r="A663" s="660" t="s">
        <v>563</v>
      </c>
      <c r="B663" s="661" t="s">
        <v>564</v>
      </c>
      <c r="C663" s="662" t="s">
        <v>580</v>
      </c>
      <c r="D663" s="663" t="s">
        <v>3251</v>
      </c>
      <c r="E663" s="662" t="s">
        <v>586</v>
      </c>
      <c r="F663" s="663" t="s">
        <v>3269</v>
      </c>
      <c r="G663" s="662" t="s">
        <v>608</v>
      </c>
      <c r="H663" s="662" t="s">
        <v>1894</v>
      </c>
      <c r="I663" s="662" t="s">
        <v>1895</v>
      </c>
      <c r="J663" s="662" t="s">
        <v>1896</v>
      </c>
      <c r="K663" s="662" t="s">
        <v>1897</v>
      </c>
      <c r="L663" s="664">
        <v>259.11816107382549</v>
      </c>
      <c r="M663" s="664">
        <v>298</v>
      </c>
      <c r="N663" s="665">
        <v>77217.212</v>
      </c>
    </row>
    <row r="664" spans="1:14" ht="14.4" customHeight="1" x14ac:dyDescent="0.3">
      <c r="A664" s="660" t="s">
        <v>563</v>
      </c>
      <c r="B664" s="661" t="s">
        <v>564</v>
      </c>
      <c r="C664" s="662" t="s">
        <v>580</v>
      </c>
      <c r="D664" s="663" t="s">
        <v>3251</v>
      </c>
      <c r="E664" s="662" t="s">
        <v>586</v>
      </c>
      <c r="F664" s="663" t="s">
        <v>3269</v>
      </c>
      <c r="G664" s="662" t="s">
        <v>608</v>
      </c>
      <c r="H664" s="662" t="s">
        <v>2274</v>
      </c>
      <c r="I664" s="662" t="s">
        <v>2275</v>
      </c>
      <c r="J664" s="662" t="s">
        <v>2276</v>
      </c>
      <c r="K664" s="662" t="s">
        <v>2277</v>
      </c>
      <c r="L664" s="664">
        <v>285.99834949101216</v>
      </c>
      <c r="M664" s="664">
        <v>1</v>
      </c>
      <c r="N664" s="665">
        <v>285.99834949101216</v>
      </c>
    </row>
    <row r="665" spans="1:14" ht="14.4" customHeight="1" x14ac:dyDescent="0.3">
      <c r="A665" s="660" t="s">
        <v>563</v>
      </c>
      <c r="B665" s="661" t="s">
        <v>564</v>
      </c>
      <c r="C665" s="662" t="s">
        <v>580</v>
      </c>
      <c r="D665" s="663" t="s">
        <v>3251</v>
      </c>
      <c r="E665" s="662" t="s">
        <v>586</v>
      </c>
      <c r="F665" s="663" t="s">
        <v>3269</v>
      </c>
      <c r="G665" s="662" t="s">
        <v>608</v>
      </c>
      <c r="H665" s="662" t="s">
        <v>1145</v>
      </c>
      <c r="I665" s="662" t="s">
        <v>215</v>
      </c>
      <c r="J665" s="662" t="s">
        <v>1146</v>
      </c>
      <c r="K665" s="662"/>
      <c r="L665" s="664">
        <v>46.749999999999986</v>
      </c>
      <c r="M665" s="664">
        <v>1</v>
      </c>
      <c r="N665" s="665">
        <v>46.749999999999986</v>
      </c>
    </row>
    <row r="666" spans="1:14" ht="14.4" customHeight="1" x14ac:dyDescent="0.3">
      <c r="A666" s="660" t="s">
        <v>563</v>
      </c>
      <c r="B666" s="661" t="s">
        <v>564</v>
      </c>
      <c r="C666" s="662" t="s">
        <v>580</v>
      </c>
      <c r="D666" s="663" t="s">
        <v>3251</v>
      </c>
      <c r="E666" s="662" t="s">
        <v>586</v>
      </c>
      <c r="F666" s="663" t="s">
        <v>3269</v>
      </c>
      <c r="G666" s="662" t="s">
        <v>608</v>
      </c>
      <c r="H666" s="662" t="s">
        <v>1898</v>
      </c>
      <c r="I666" s="662" t="s">
        <v>1899</v>
      </c>
      <c r="J666" s="662" t="s">
        <v>1900</v>
      </c>
      <c r="K666" s="662" t="s">
        <v>1901</v>
      </c>
      <c r="L666" s="664">
        <v>59.61688391086961</v>
      </c>
      <c r="M666" s="664">
        <v>69</v>
      </c>
      <c r="N666" s="665">
        <v>4113.5649898500033</v>
      </c>
    </row>
    <row r="667" spans="1:14" ht="14.4" customHeight="1" x14ac:dyDescent="0.3">
      <c r="A667" s="660" t="s">
        <v>563</v>
      </c>
      <c r="B667" s="661" t="s">
        <v>564</v>
      </c>
      <c r="C667" s="662" t="s">
        <v>580</v>
      </c>
      <c r="D667" s="663" t="s">
        <v>3251</v>
      </c>
      <c r="E667" s="662" t="s">
        <v>586</v>
      </c>
      <c r="F667" s="663" t="s">
        <v>3269</v>
      </c>
      <c r="G667" s="662" t="s">
        <v>608</v>
      </c>
      <c r="H667" s="662" t="s">
        <v>2278</v>
      </c>
      <c r="I667" s="662" t="s">
        <v>215</v>
      </c>
      <c r="J667" s="662" t="s">
        <v>2279</v>
      </c>
      <c r="K667" s="662"/>
      <c r="L667" s="664">
        <v>419.03365598613425</v>
      </c>
      <c r="M667" s="664">
        <v>1</v>
      </c>
      <c r="N667" s="665">
        <v>419.03365598613425</v>
      </c>
    </row>
    <row r="668" spans="1:14" ht="14.4" customHeight="1" x14ac:dyDescent="0.3">
      <c r="A668" s="660" t="s">
        <v>563</v>
      </c>
      <c r="B668" s="661" t="s">
        <v>564</v>
      </c>
      <c r="C668" s="662" t="s">
        <v>580</v>
      </c>
      <c r="D668" s="663" t="s">
        <v>3251</v>
      </c>
      <c r="E668" s="662" t="s">
        <v>586</v>
      </c>
      <c r="F668" s="663" t="s">
        <v>3269</v>
      </c>
      <c r="G668" s="662" t="s">
        <v>608</v>
      </c>
      <c r="H668" s="662" t="s">
        <v>2280</v>
      </c>
      <c r="I668" s="662" t="s">
        <v>2281</v>
      </c>
      <c r="J668" s="662" t="s">
        <v>2282</v>
      </c>
      <c r="K668" s="662" t="s">
        <v>2283</v>
      </c>
      <c r="L668" s="664">
        <v>186.66000000000003</v>
      </c>
      <c r="M668" s="664">
        <v>1</v>
      </c>
      <c r="N668" s="665">
        <v>186.66000000000003</v>
      </c>
    </row>
    <row r="669" spans="1:14" ht="14.4" customHeight="1" x14ac:dyDescent="0.3">
      <c r="A669" s="660" t="s">
        <v>563</v>
      </c>
      <c r="B669" s="661" t="s">
        <v>564</v>
      </c>
      <c r="C669" s="662" t="s">
        <v>580</v>
      </c>
      <c r="D669" s="663" t="s">
        <v>3251</v>
      </c>
      <c r="E669" s="662" t="s">
        <v>586</v>
      </c>
      <c r="F669" s="663" t="s">
        <v>3269</v>
      </c>
      <c r="G669" s="662" t="s">
        <v>608</v>
      </c>
      <c r="H669" s="662" t="s">
        <v>2284</v>
      </c>
      <c r="I669" s="662" t="s">
        <v>215</v>
      </c>
      <c r="J669" s="662" t="s">
        <v>2285</v>
      </c>
      <c r="K669" s="662"/>
      <c r="L669" s="664">
        <v>295.12547140023833</v>
      </c>
      <c r="M669" s="664">
        <v>6</v>
      </c>
      <c r="N669" s="665">
        <v>1770.75282840143</v>
      </c>
    </row>
    <row r="670" spans="1:14" ht="14.4" customHeight="1" x14ac:dyDescent="0.3">
      <c r="A670" s="660" t="s">
        <v>563</v>
      </c>
      <c r="B670" s="661" t="s">
        <v>564</v>
      </c>
      <c r="C670" s="662" t="s">
        <v>580</v>
      </c>
      <c r="D670" s="663" t="s">
        <v>3251</v>
      </c>
      <c r="E670" s="662" t="s">
        <v>586</v>
      </c>
      <c r="F670" s="663" t="s">
        <v>3269</v>
      </c>
      <c r="G670" s="662" t="s">
        <v>608</v>
      </c>
      <c r="H670" s="662" t="s">
        <v>1922</v>
      </c>
      <c r="I670" s="662" t="s">
        <v>215</v>
      </c>
      <c r="J670" s="662" t="s">
        <v>1923</v>
      </c>
      <c r="K670" s="662" t="s">
        <v>1924</v>
      </c>
      <c r="L670" s="664">
        <v>23.700200271143135</v>
      </c>
      <c r="M670" s="664">
        <v>540</v>
      </c>
      <c r="N670" s="665">
        <v>12798.108146417293</v>
      </c>
    </row>
    <row r="671" spans="1:14" ht="14.4" customHeight="1" x14ac:dyDescent="0.3">
      <c r="A671" s="660" t="s">
        <v>563</v>
      </c>
      <c r="B671" s="661" t="s">
        <v>564</v>
      </c>
      <c r="C671" s="662" t="s">
        <v>580</v>
      </c>
      <c r="D671" s="663" t="s">
        <v>3251</v>
      </c>
      <c r="E671" s="662" t="s">
        <v>586</v>
      </c>
      <c r="F671" s="663" t="s">
        <v>3269</v>
      </c>
      <c r="G671" s="662" t="s">
        <v>608</v>
      </c>
      <c r="H671" s="662" t="s">
        <v>2286</v>
      </c>
      <c r="I671" s="662" t="s">
        <v>2287</v>
      </c>
      <c r="J671" s="662" t="s">
        <v>1048</v>
      </c>
      <c r="K671" s="662" t="s">
        <v>2288</v>
      </c>
      <c r="L671" s="664">
        <v>326.32</v>
      </c>
      <c r="M671" s="664">
        <v>2</v>
      </c>
      <c r="N671" s="665">
        <v>652.64</v>
      </c>
    </row>
    <row r="672" spans="1:14" ht="14.4" customHeight="1" x14ac:dyDescent="0.3">
      <c r="A672" s="660" t="s">
        <v>563</v>
      </c>
      <c r="B672" s="661" t="s">
        <v>564</v>
      </c>
      <c r="C672" s="662" t="s">
        <v>580</v>
      </c>
      <c r="D672" s="663" t="s">
        <v>3251</v>
      </c>
      <c r="E672" s="662" t="s">
        <v>586</v>
      </c>
      <c r="F672" s="663" t="s">
        <v>3269</v>
      </c>
      <c r="G672" s="662" t="s">
        <v>608</v>
      </c>
      <c r="H672" s="662" t="s">
        <v>1935</v>
      </c>
      <c r="I672" s="662" t="s">
        <v>215</v>
      </c>
      <c r="J672" s="662" t="s">
        <v>1936</v>
      </c>
      <c r="K672" s="662" t="s">
        <v>1937</v>
      </c>
      <c r="L672" s="664">
        <v>199.67000000000004</v>
      </c>
      <c r="M672" s="664">
        <v>10</v>
      </c>
      <c r="N672" s="665">
        <v>1996.7000000000005</v>
      </c>
    </row>
    <row r="673" spans="1:14" ht="14.4" customHeight="1" x14ac:dyDescent="0.3">
      <c r="A673" s="660" t="s">
        <v>563</v>
      </c>
      <c r="B673" s="661" t="s">
        <v>564</v>
      </c>
      <c r="C673" s="662" t="s">
        <v>580</v>
      </c>
      <c r="D673" s="663" t="s">
        <v>3251</v>
      </c>
      <c r="E673" s="662" t="s">
        <v>586</v>
      </c>
      <c r="F673" s="663" t="s">
        <v>3269</v>
      </c>
      <c r="G673" s="662" t="s">
        <v>608</v>
      </c>
      <c r="H673" s="662" t="s">
        <v>2289</v>
      </c>
      <c r="I673" s="662" t="s">
        <v>215</v>
      </c>
      <c r="J673" s="662" t="s">
        <v>2290</v>
      </c>
      <c r="K673" s="662" t="s">
        <v>2291</v>
      </c>
      <c r="L673" s="664">
        <v>47.15</v>
      </c>
      <c r="M673" s="664">
        <v>1</v>
      </c>
      <c r="N673" s="665">
        <v>47.15</v>
      </c>
    </row>
    <row r="674" spans="1:14" ht="14.4" customHeight="1" x14ac:dyDescent="0.3">
      <c r="A674" s="660" t="s">
        <v>563</v>
      </c>
      <c r="B674" s="661" t="s">
        <v>564</v>
      </c>
      <c r="C674" s="662" t="s">
        <v>580</v>
      </c>
      <c r="D674" s="663" t="s">
        <v>3251</v>
      </c>
      <c r="E674" s="662" t="s">
        <v>586</v>
      </c>
      <c r="F674" s="663" t="s">
        <v>3269</v>
      </c>
      <c r="G674" s="662" t="s">
        <v>608</v>
      </c>
      <c r="H674" s="662" t="s">
        <v>2292</v>
      </c>
      <c r="I674" s="662" t="s">
        <v>2293</v>
      </c>
      <c r="J674" s="662" t="s">
        <v>2294</v>
      </c>
      <c r="K674" s="662" t="s">
        <v>2295</v>
      </c>
      <c r="L674" s="664">
        <v>455.61988482085633</v>
      </c>
      <c r="M674" s="664">
        <v>16</v>
      </c>
      <c r="N674" s="665">
        <v>7289.9181571337012</v>
      </c>
    </row>
    <row r="675" spans="1:14" ht="14.4" customHeight="1" x14ac:dyDescent="0.3">
      <c r="A675" s="660" t="s">
        <v>563</v>
      </c>
      <c r="B675" s="661" t="s">
        <v>564</v>
      </c>
      <c r="C675" s="662" t="s">
        <v>580</v>
      </c>
      <c r="D675" s="663" t="s">
        <v>3251</v>
      </c>
      <c r="E675" s="662" t="s">
        <v>586</v>
      </c>
      <c r="F675" s="663" t="s">
        <v>3269</v>
      </c>
      <c r="G675" s="662" t="s">
        <v>608</v>
      </c>
      <c r="H675" s="662" t="s">
        <v>1951</v>
      </c>
      <c r="I675" s="662" t="s">
        <v>1952</v>
      </c>
      <c r="J675" s="662" t="s">
        <v>854</v>
      </c>
      <c r="K675" s="662" t="s">
        <v>1953</v>
      </c>
      <c r="L675" s="664">
        <v>140.05346910975251</v>
      </c>
      <c r="M675" s="664">
        <v>20</v>
      </c>
      <c r="N675" s="665">
        <v>2801.0693821950504</v>
      </c>
    </row>
    <row r="676" spans="1:14" ht="14.4" customHeight="1" x14ac:dyDescent="0.3">
      <c r="A676" s="660" t="s">
        <v>563</v>
      </c>
      <c r="B676" s="661" t="s">
        <v>564</v>
      </c>
      <c r="C676" s="662" t="s">
        <v>580</v>
      </c>
      <c r="D676" s="663" t="s">
        <v>3251</v>
      </c>
      <c r="E676" s="662" t="s">
        <v>586</v>
      </c>
      <c r="F676" s="663" t="s">
        <v>3269</v>
      </c>
      <c r="G676" s="662" t="s">
        <v>608</v>
      </c>
      <c r="H676" s="662" t="s">
        <v>2296</v>
      </c>
      <c r="I676" s="662" t="s">
        <v>2297</v>
      </c>
      <c r="J676" s="662" t="s">
        <v>1157</v>
      </c>
      <c r="K676" s="662" t="s">
        <v>716</v>
      </c>
      <c r="L676" s="664">
        <v>202.25596938722896</v>
      </c>
      <c r="M676" s="664">
        <v>67</v>
      </c>
      <c r="N676" s="665">
        <v>13551.149948944339</v>
      </c>
    </row>
    <row r="677" spans="1:14" ht="14.4" customHeight="1" x14ac:dyDescent="0.3">
      <c r="A677" s="660" t="s">
        <v>563</v>
      </c>
      <c r="B677" s="661" t="s">
        <v>564</v>
      </c>
      <c r="C677" s="662" t="s">
        <v>580</v>
      </c>
      <c r="D677" s="663" t="s">
        <v>3251</v>
      </c>
      <c r="E677" s="662" t="s">
        <v>586</v>
      </c>
      <c r="F677" s="663" t="s">
        <v>3269</v>
      </c>
      <c r="G677" s="662" t="s">
        <v>608</v>
      </c>
      <c r="H677" s="662" t="s">
        <v>2298</v>
      </c>
      <c r="I677" s="662" t="s">
        <v>215</v>
      </c>
      <c r="J677" s="662" t="s">
        <v>2299</v>
      </c>
      <c r="K677" s="662"/>
      <c r="L677" s="664">
        <v>88.499679250051159</v>
      </c>
      <c r="M677" s="664">
        <v>1</v>
      </c>
      <c r="N677" s="665">
        <v>88.499679250051159</v>
      </c>
    </row>
    <row r="678" spans="1:14" ht="14.4" customHeight="1" x14ac:dyDescent="0.3">
      <c r="A678" s="660" t="s">
        <v>563</v>
      </c>
      <c r="B678" s="661" t="s">
        <v>564</v>
      </c>
      <c r="C678" s="662" t="s">
        <v>580</v>
      </c>
      <c r="D678" s="663" t="s">
        <v>3251</v>
      </c>
      <c r="E678" s="662" t="s">
        <v>586</v>
      </c>
      <c r="F678" s="663" t="s">
        <v>3269</v>
      </c>
      <c r="G678" s="662" t="s">
        <v>608</v>
      </c>
      <c r="H678" s="662" t="s">
        <v>2300</v>
      </c>
      <c r="I678" s="662" t="s">
        <v>215</v>
      </c>
      <c r="J678" s="662" t="s">
        <v>2301</v>
      </c>
      <c r="K678" s="662"/>
      <c r="L678" s="664">
        <v>31.871407525294089</v>
      </c>
      <c r="M678" s="664">
        <v>8</v>
      </c>
      <c r="N678" s="665">
        <v>254.97126020235271</v>
      </c>
    </row>
    <row r="679" spans="1:14" ht="14.4" customHeight="1" x14ac:dyDescent="0.3">
      <c r="A679" s="660" t="s">
        <v>563</v>
      </c>
      <c r="B679" s="661" t="s">
        <v>564</v>
      </c>
      <c r="C679" s="662" t="s">
        <v>580</v>
      </c>
      <c r="D679" s="663" t="s">
        <v>3251</v>
      </c>
      <c r="E679" s="662" t="s">
        <v>586</v>
      </c>
      <c r="F679" s="663" t="s">
        <v>3269</v>
      </c>
      <c r="G679" s="662" t="s">
        <v>608</v>
      </c>
      <c r="H679" s="662" t="s">
        <v>1971</v>
      </c>
      <c r="I679" s="662" t="s">
        <v>1972</v>
      </c>
      <c r="J679" s="662" t="s">
        <v>1973</v>
      </c>
      <c r="K679" s="662" t="s">
        <v>1158</v>
      </c>
      <c r="L679" s="664">
        <v>3302.5468493227127</v>
      </c>
      <c r="M679" s="664">
        <v>2</v>
      </c>
      <c r="N679" s="665">
        <v>6605.0936986454253</v>
      </c>
    </row>
    <row r="680" spans="1:14" ht="14.4" customHeight="1" x14ac:dyDescent="0.3">
      <c r="A680" s="660" t="s">
        <v>563</v>
      </c>
      <c r="B680" s="661" t="s">
        <v>564</v>
      </c>
      <c r="C680" s="662" t="s">
        <v>580</v>
      </c>
      <c r="D680" s="663" t="s">
        <v>3251</v>
      </c>
      <c r="E680" s="662" t="s">
        <v>586</v>
      </c>
      <c r="F680" s="663" t="s">
        <v>3269</v>
      </c>
      <c r="G680" s="662" t="s">
        <v>608</v>
      </c>
      <c r="H680" s="662" t="s">
        <v>2302</v>
      </c>
      <c r="I680" s="662" t="s">
        <v>2303</v>
      </c>
      <c r="J680" s="662" t="s">
        <v>2304</v>
      </c>
      <c r="K680" s="662" t="s">
        <v>2305</v>
      </c>
      <c r="L680" s="664">
        <v>8267.3897574422972</v>
      </c>
      <c r="M680" s="664">
        <v>6</v>
      </c>
      <c r="N680" s="665">
        <v>49604.338544653787</v>
      </c>
    </row>
    <row r="681" spans="1:14" ht="14.4" customHeight="1" x14ac:dyDescent="0.3">
      <c r="A681" s="660" t="s">
        <v>563</v>
      </c>
      <c r="B681" s="661" t="s">
        <v>564</v>
      </c>
      <c r="C681" s="662" t="s">
        <v>580</v>
      </c>
      <c r="D681" s="663" t="s">
        <v>3251</v>
      </c>
      <c r="E681" s="662" t="s">
        <v>586</v>
      </c>
      <c r="F681" s="663" t="s">
        <v>3269</v>
      </c>
      <c r="G681" s="662" t="s">
        <v>608</v>
      </c>
      <c r="H681" s="662" t="s">
        <v>2306</v>
      </c>
      <c r="I681" s="662" t="s">
        <v>2307</v>
      </c>
      <c r="J681" s="662" t="s">
        <v>2304</v>
      </c>
      <c r="K681" s="662" t="s">
        <v>2308</v>
      </c>
      <c r="L681" s="664">
        <v>1439.5050368439354</v>
      </c>
      <c r="M681" s="664">
        <v>8</v>
      </c>
      <c r="N681" s="665">
        <v>11516.040294751483</v>
      </c>
    </row>
    <row r="682" spans="1:14" ht="14.4" customHeight="1" x14ac:dyDescent="0.3">
      <c r="A682" s="660" t="s">
        <v>563</v>
      </c>
      <c r="B682" s="661" t="s">
        <v>564</v>
      </c>
      <c r="C682" s="662" t="s">
        <v>580</v>
      </c>
      <c r="D682" s="663" t="s">
        <v>3251</v>
      </c>
      <c r="E682" s="662" t="s">
        <v>586</v>
      </c>
      <c r="F682" s="663" t="s">
        <v>3269</v>
      </c>
      <c r="G682" s="662" t="s">
        <v>608</v>
      </c>
      <c r="H682" s="662" t="s">
        <v>1979</v>
      </c>
      <c r="I682" s="662" t="s">
        <v>1980</v>
      </c>
      <c r="J682" s="662" t="s">
        <v>1981</v>
      </c>
      <c r="K682" s="662" t="s">
        <v>847</v>
      </c>
      <c r="L682" s="664">
        <v>35.1965</v>
      </c>
      <c r="M682" s="664">
        <v>200</v>
      </c>
      <c r="N682" s="665">
        <v>7039.3</v>
      </c>
    </row>
    <row r="683" spans="1:14" ht="14.4" customHeight="1" x14ac:dyDescent="0.3">
      <c r="A683" s="660" t="s">
        <v>563</v>
      </c>
      <c r="B683" s="661" t="s">
        <v>564</v>
      </c>
      <c r="C683" s="662" t="s">
        <v>580</v>
      </c>
      <c r="D683" s="663" t="s">
        <v>3251</v>
      </c>
      <c r="E683" s="662" t="s">
        <v>586</v>
      </c>
      <c r="F683" s="663" t="s">
        <v>3269</v>
      </c>
      <c r="G683" s="662" t="s">
        <v>608</v>
      </c>
      <c r="H683" s="662" t="s">
        <v>1982</v>
      </c>
      <c r="I683" s="662" t="s">
        <v>1983</v>
      </c>
      <c r="J683" s="662" t="s">
        <v>1984</v>
      </c>
      <c r="K683" s="662" t="s">
        <v>1158</v>
      </c>
      <c r="L683" s="664">
        <v>2867.7692307692309</v>
      </c>
      <c r="M683" s="664">
        <v>13</v>
      </c>
      <c r="N683" s="665">
        <v>37281</v>
      </c>
    </row>
    <row r="684" spans="1:14" ht="14.4" customHeight="1" x14ac:dyDescent="0.3">
      <c r="A684" s="660" t="s">
        <v>563</v>
      </c>
      <c r="B684" s="661" t="s">
        <v>564</v>
      </c>
      <c r="C684" s="662" t="s">
        <v>580</v>
      </c>
      <c r="D684" s="663" t="s">
        <v>3251</v>
      </c>
      <c r="E684" s="662" t="s">
        <v>586</v>
      </c>
      <c r="F684" s="663" t="s">
        <v>3269</v>
      </c>
      <c r="G684" s="662" t="s">
        <v>608</v>
      </c>
      <c r="H684" s="662" t="s">
        <v>2309</v>
      </c>
      <c r="I684" s="662" t="s">
        <v>2310</v>
      </c>
      <c r="J684" s="662" t="s">
        <v>2311</v>
      </c>
      <c r="K684" s="662"/>
      <c r="L684" s="664">
        <v>4406.6660000000002</v>
      </c>
      <c r="M684" s="664">
        <v>1</v>
      </c>
      <c r="N684" s="665">
        <v>4406.6660000000002</v>
      </c>
    </row>
    <row r="685" spans="1:14" ht="14.4" customHeight="1" x14ac:dyDescent="0.3">
      <c r="A685" s="660" t="s">
        <v>563</v>
      </c>
      <c r="B685" s="661" t="s">
        <v>564</v>
      </c>
      <c r="C685" s="662" t="s">
        <v>580</v>
      </c>
      <c r="D685" s="663" t="s">
        <v>3251</v>
      </c>
      <c r="E685" s="662" t="s">
        <v>586</v>
      </c>
      <c r="F685" s="663" t="s">
        <v>3269</v>
      </c>
      <c r="G685" s="662" t="s">
        <v>608</v>
      </c>
      <c r="H685" s="662" t="s">
        <v>2312</v>
      </c>
      <c r="I685" s="662" t="s">
        <v>2313</v>
      </c>
      <c r="J685" s="662" t="s">
        <v>2314</v>
      </c>
      <c r="K685" s="662" t="s">
        <v>2315</v>
      </c>
      <c r="L685" s="664">
        <v>539.39</v>
      </c>
      <c r="M685" s="664">
        <v>1</v>
      </c>
      <c r="N685" s="665">
        <v>539.39</v>
      </c>
    </row>
    <row r="686" spans="1:14" ht="14.4" customHeight="1" x14ac:dyDescent="0.3">
      <c r="A686" s="660" t="s">
        <v>563</v>
      </c>
      <c r="B686" s="661" t="s">
        <v>564</v>
      </c>
      <c r="C686" s="662" t="s">
        <v>580</v>
      </c>
      <c r="D686" s="663" t="s">
        <v>3251</v>
      </c>
      <c r="E686" s="662" t="s">
        <v>586</v>
      </c>
      <c r="F686" s="663" t="s">
        <v>3269</v>
      </c>
      <c r="G686" s="662" t="s">
        <v>608</v>
      </c>
      <c r="H686" s="662" t="s">
        <v>2004</v>
      </c>
      <c r="I686" s="662" t="s">
        <v>2005</v>
      </c>
      <c r="J686" s="662" t="s">
        <v>2006</v>
      </c>
      <c r="K686" s="662" t="s">
        <v>2007</v>
      </c>
      <c r="L686" s="664">
        <v>90.225012579772326</v>
      </c>
      <c r="M686" s="664">
        <v>48</v>
      </c>
      <c r="N686" s="665">
        <v>4330.8006038290714</v>
      </c>
    </row>
    <row r="687" spans="1:14" ht="14.4" customHeight="1" x14ac:dyDescent="0.3">
      <c r="A687" s="660" t="s">
        <v>563</v>
      </c>
      <c r="B687" s="661" t="s">
        <v>564</v>
      </c>
      <c r="C687" s="662" t="s">
        <v>580</v>
      </c>
      <c r="D687" s="663" t="s">
        <v>3251</v>
      </c>
      <c r="E687" s="662" t="s">
        <v>586</v>
      </c>
      <c r="F687" s="663" t="s">
        <v>3269</v>
      </c>
      <c r="G687" s="662" t="s">
        <v>608</v>
      </c>
      <c r="H687" s="662" t="s">
        <v>2014</v>
      </c>
      <c r="I687" s="662" t="s">
        <v>215</v>
      </c>
      <c r="J687" s="662" t="s">
        <v>2015</v>
      </c>
      <c r="K687" s="662" t="s">
        <v>2016</v>
      </c>
      <c r="L687" s="664">
        <v>61.533333333333331</v>
      </c>
      <c r="M687" s="664">
        <v>8</v>
      </c>
      <c r="N687" s="665">
        <v>492.26666666666665</v>
      </c>
    </row>
    <row r="688" spans="1:14" ht="14.4" customHeight="1" x14ac:dyDescent="0.3">
      <c r="A688" s="660" t="s">
        <v>563</v>
      </c>
      <c r="B688" s="661" t="s">
        <v>564</v>
      </c>
      <c r="C688" s="662" t="s">
        <v>580</v>
      </c>
      <c r="D688" s="663" t="s">
        <v>3251</v>
      </c>
      <c r="E688" s="662" t="s">
        <v>586</v>
      </c>
      <c r="F688" s="663" t="s">
        <v>3269</v>
      </c>
      <c r="G688" s="662" t="s">
        <v>608</v>
      </c>
      <c r="H688" s="662" t="s">
        <v>2017</v>
      </c>
      <c r="I688" s="662" t="s">
        <v>2018</v>
      </c>
      <c r="J688" s="662" t="s">
        <v>2019</v>
      </c>
      <c r="K688" s="662"/>
      <c r="L688" s="664">
        <v>585.28695900100445</v>
      </c>
      <c r="M688" s="664">
        <v>86</v>
      </c>
      <c r="N688" s="665">
        <v>50334.67847408638</v>
      </c>
    </row>
    <row r="689" spans="1:14" ht="14.4" customHeight="1" x14ac:dyDescent="0.3">
      <c r="A689" s="660" t="s">
        <v>563</v>
      </c>
      <c r="B689" s="661" t="s">
        <v>564</v>
      </c>
      <c r="C689" s="662" t="s">
        <v>580</v>
      </c>
      <c r="D689" s="663" t="s">
        <v>3251</v>
      </c>
      <c r="E689" s="662" t="s">
        <v>586</v>
      </c>
      <c r="F689" s="663" t="s">
        <v>3269</v>
      </c>
      <c r="G689" s="662" t="s">
        <v>608</v>
      </c>
      <c r="H689" s="662" t="s">
        <v>2026</v>
      </c>
      <c r="I689" s="662" t="s">
        <v>2027</v>
      </c>
      <c r="J689" s="662" t="s">
        <v>2028</v>
      </c>
      <c r="K689" s="662" t="s">
        <v>2029</v>
      </c>
      <c r="L689" s="664">
        <v>146.23000000000002</v>
      </c>
      <c r="M689" s="664">
        <v>8</v>
      </c>
      <c r="N689" s="665">
        <v>1169.8400000000001</v>
      </c>
    </row>
    <row r="690" spans="1:14" ht="14.4" customHeight="1" x14ac:dyDescent="0.3">
      <c r="A690" s="660" t="s">
        <v>563</v>
      </c>
      <c r="B690" s="661" t="s">
        <v>564</v>
      </c>
      <c r="C690" s="662" t="s">
        <v>580</v>
      </c>
      <c r="D690" s="663" t="s">
        <v>3251</v>
      </c>
      <c r="E690" s="662" t="s">
        <v>586</v>
      </c>
      <c r="F690" s="663" t="s">
        <v>3269</v>
      </c>
      <c r="G690" s="662" t="s">
        <v>608</v>
      </c>
      <c r="H690" s="662" t="s">
        <v>2030</v>
      </c>
      <c r="I690" s="662" t="s">
        <v>215</v>
      </c>
      <c r="J690" s="662" t="s">
        <v>2031</v>
      </c>
      <c r="K690" s="662"/>
      <c r="L690" s="664">
        <v>435.60000000000008</v>
      </c>
      <c r="M690" s="664">
        <v>17</v>
      </c>
      <c r="N690" s="665">
        <v>7405.2000000000016</v>
      </c>
    </row>
    <row r="691" spans="1:14" ht="14.4" customHeight="1" x14ac:dyDescent="0.3">
      <c r="A691" s="660" t="s">
        <v>563</v>
      </c>
      <c r="B691" s="661" t="s">
        <v>564</v>
      </c>
      <c r="C691" s="662" t="s">
        <v>580</v>
      </c>
      <c r="D691" s="663" t="s">
        <v>3251</v>
      </c>
      <c r="E691" s="662" t="s">
        <v>586</v>
      </c>
      <c r="F691" s="663" t="s">
        <v>3269</v>
      </c>
      <c r="G691" s="662" t="s">
        <v>608</v>
      </c>
      <c r="H691" s="662" t="s">
        <v>2316</v>
      </c>
      <c r="I691" s="662" t="s">
        <v>215</v>
      </c>
      <c r="J691" s="662" t="s">
        <v>2317</v>
      </c>
      <c r="K691" s="662"/>
      <c r="L691" s="664">
        <v>55.069459079617587</v>
      </c>
      <c r="M691" s="664">
        <v>71</v>
      </c>
      <c r="N691" s="665">
        <v>3909.9315946528486</v>
      </c>
    </row>
    <row r="692" spans="1:14" ht="14.4" customHeight="1" x14ac:dyDescent="0.3">
      <c r="A692" s="660" t="s">
        <v>563</v>
      </c>
      <c r="B692" s="661" t="s">
        <v>564</v>
      </c>
      <c r="C692" s="662" t="s">
        <v>580</v>
      </c>
      <c r="D692" s="663" t="s">
        <v>3251</v>
      </c>
      <c r="E692" s="662" t="s">
        <v>586</v>
      </c>
      <c r="F692" s="663" t="s">
        <v>3269</v>
      </c>
      <c r="G692" s="662" t="s">
        <v>608</v>
      </c>
      <c r="H692" s="662" t="s">
        <v>2318</v>
      </c>
      <c r="I692" s="662" t="s">
        <v>2319</v>
      </c>
      <c r="J692" s="662" t="s">
        <v>2320</v>
      </c>
      <c r="K692" s="662" t="s">
        <v>2321</v>
      </c>
      <c r="L692" s="664">
        <v>157.905</v>
      </c>
      <c r="M692" s="664">
        <v>490</v>
      </c>
      <c r="N692" s="665">
        <v>77373.45</v>
      </c>
    </row>
    <row r="693" spans="1:14" ht="14.4" customHeight="1" x14ac:dyDescent="0.3">
      <c r="A693" s="660" t="s">
        <v>563</v>
      </c>
      <c r="B693" s="661" t="s">
        <v>564</v>
      </c>
      <c r="C693" s="662" t="s">
        <v>580</v>
      </c>
      <c r="D693" s="663" t="s">
        <v>3251</v>
      </c>
      <c r="E693" s="662" t="s">
        <v>586</v>
      </c>
      <c r="F693" s="663" t="s">
        <v>3269</v>
      </c>
      <c r="G693" s="662" t="s">
        <v>608</v>
      </c>
      <c r="H693" s="662" t="s">
        <v>2322</v>
      </c>
      <c r="I693" s="662" t="s">
        <v>2322</v>
      </c>
      <c r="J693" s="662" t="s">
        <v>1194</v>
      </c>
      <c r="K693" s="662" t="s">
        <v>2323</v>
      </c>
      <c r="L693" s="664">
        <v>396</v>
      </c>
      <c r="M693" s="664">
        <v>4</v>
      </c>
      <c r="N693" s="665">
        <v>1584</v>
      </c>
    </row>
    <row r="694" spans="1:14" ht="14.4" customHeight="1" x14ac:dyDescent="0.3">
      <c r="A694" s="660" t="s">
        <v>563</v>
      </c>
      <c r="B694" s="661" t="s">
        <v>564</v>
      </c>
      <c r="C694" s="662" t="s">
        <v>580</v>
      </c>
      <c r="D694" s="663" t="s">
        <v>3251</v>
      </c>
      <c r="E694" s="662" t="s">
        <v>586</v>
      </c>
      <c r="F694" s="663" t="s">
        <v>3269</v>
      </c>
      <c r="G694" s="662" t="s">
        <v>608</v>
      </c>
      <c r="H694" s="662" t="s">
        <v>2324</v>
      </c>
      <c r="I694" s="662" t="s">
        <v>2324</v>
      </c>
      <c r="J694" s="662" t="s">
        <v>2325</v>
      </c>
      <c r="K694" s="662" t="s">
        <v>2326</v>
      </c>
      <c r="L694" s="664">
        <v>0</v>
      </c>
      <c r="M694" s="664">
        <v>0</v>
      </c>
      <c r="N694" s="665">
        <v>0</v>
      </c>
    </row>
    <row r="695" spans="1:14" ht="14.4" customHeight="1" x14ac:dyDescent="0.3">
      <c r="A695" s="660" t="s">
        <v>563</v>
      </c>
      <c r="B695" s="661" t="s">
        <v>564</v>
      </c>
      <c r="C695" s="662" t="s">
        <v>580</v>
      </c>
      <c r="D695" s="663" t="s">
        <v>3251</v>
      </c>
      <c r="E695" s="662" t="s">
        <v>586</v>
      </c>
      <c r="F695" s="663" t="s">
        <v>3269</v>
      </c>
      <c r="G695" s="662" t="s">
        <v>608</v>
      </c>
      <c r="H695" s="662" t="s">
        <v>2327</v>
      </c>
      <c r="I695" s="662" t="s">
        <v>215</v>
      </c>
      <c r="J695" s="662" t="s">
        <v>2328</v>
      </c>
      <c r="K695" s="662"/>
      <c r="L695" s="664">
        <v>71.829888183480236</v>
      </c>
      <c r="M695" s="664">
        <v>1</v>
      </c>
      <c r="N695" s="665">
        <v>71.829888183480236</v>
      </c>
    </row>
    <row r="696" spans="1:14" ht="14.4" customHeight="1" x14ac:dyDescent="0.3">
      <c r="A696" s="660" t="s">
        <v>563</v>
      </c>
      <c r="B696" s="661" t="s">
        <v>564</v>
      </c>
      <c r="C696" s="662" t="s">
        <v>580</v>
      </c>
      <c r="D696" s="663" t="s">
        <v>3251</v>
      </c>
      <c r="E696" s="662" t="s">
        <v>586</v>
      </c>
      <c r="F696" s="663" t="s">
        <v>3269</v>
      </c>
      <c r="G696" s="662" t="s">
        <v>608</v>
      </c>
      <c r="H696" s="662" t="s">
        <v>2329</v>
      </c>
      <c r="I696" s="662" t="s">
        <v>215</v>
      </c>
      <c r="J696" s="662" t="s">
        <v>2330</v>
      </c>
      <c r="K696" s="662"/>
      <c r="L696" s="664">
        <v>38.200000000000003</v>
      </c>
      <c r="M696" s="664">
        <v>4</v>
      </c>
      <c r="N696" s="665">
        <v>152.80000000000001</v>
      </c>
    </row>
    <row r="697" spans="1:14" ht="14.4" customHeight="1" x14ac:dyDescent="0.3">
      <c r="A697" s="660" t="s">
        <v>563</v>
      </c>
      <c r="B697" s="661" t="s">
        <v>564</v>
      </c>
      <c r="C697" s="662" t="s">
        <v>580</v>
      </c>
      <c r="D697" s="663" t="s">
        <v>3251</v>
      </c>
      <c r="E697" s="662" t="s">
        <v>586</v>
      </c>
      <c r="F697" s="663" t="s">
        <v>3269</v>
      </c>
      <c r="G697" s="662" t="s">
        <v>1311</v>
      </c>
      <c r="H697" s="662" t="s">
        <v>1351</v>
      </c>
      <c r="I697" s="662" t="s">
        <v>1352</v>
      </c>
      <c r="J697" s="662" t="s">
        <v>1353</v>
      </c>
      <c r="K697" s="662" t="s">
        <v>1354</v>
      </c>
      <c r="L697" s="664">
        <v>138.6325406267477</v>
      </c>
      <c r="M697" s="664">
        <v>30</v>
      </c>
      <c r="N697" s="665">
        <v>4158.9762188024306</v>
      </c>
    </row>
    <row r="698" spans="1:14" ht="14.4" customHeight="1" x14ac:dyDescent="0.3">
      <c r="A698" s="660" t="s">
        <v>563</v>
      </c>
      <c r="B698" s="661" t="s">
        <v>564</v>
      </c>
      <c r="C698" s="662" t="s">
        <v>580</v>
      </c>
      <c r="D698" s="663" t="s">
        <v>3251</v>
      </c>
      <c r="E698" s="662" t="s">
        <v>586</v>
      </c>
      <c r="F698" s="663" t="s">
        <v>3269</v>
      </c>
      <c r="G698" s="662" t="s">
        <v>1311</v>
      </c>
      <c r="H698" s="662" t="s">
        <v>1442</v>
      </c>
      <c r="I698" s="662" t="s">
        <v>1443</v>
      </c>
      <c r="J698" s="662" t="s">
        <v>1331</v>
      </c>
      <c r="K698" s="662" t="s">
        <v>1444</v>
      </c>
      <c r="L698" s="664">
        <v>129.57947627139828</v>
      </c>
      <c r="M698" s="664">
        <v>2</v>
      </c>
      <c r="N698" s="665">
        <v>259.15895254279656</v>
      </c>
    </row>
    <row r="699" spans="1:14" ht="14.4" customHeight="1" x14ac:dyDescent="0.3">
      <c r="A699" s="660" t="s">
        <v>563</v>
      </c>
      <c r="B699" s="661" t="s">
        <v>564</v>
      </c>
      <c r="C699" s="662" t="s">
        <v>580</v>
      </c>
      <c r="D699" s="663" t="s">
        <v>3251</v>
      </c>
      <c r="E699" s="662" t="s">
        <v>586</v>
      </c>
      <c r="F699" s="663" t="s">
        <v>3269</v>
      </c>
      <c r="G699" s="662" t="s">
        <v>1311</v>
      </c>
      <c r="H699" s="662" t="s">
        <v>2099</v>
      </c>
      <c r="I699" s="662" t="s">
        <v>2100</v>
      </c>
      <c r="J699" s="662" t="s">
        <v>1353</v>
      </c>
      <c r="K699" s="662" t="s">
        <v>2101</v>
      </c>
      <c r="L699" s="664">
        <v>142.22443047621061</v>
      </c>
      <c r="M699" s="664">
        <v>58</v>
      </c>
      <c r="N699" s="665">
        <v>8249.0169676202149</v>
      </c>
    </row>
    <row r="700" spans="1:14" ht="14.4" customHeight="1" x14ac:dyDescent="0.3">
      <c r="A700" s="660" t="s">
        <v>563</v>
      </c>
      <c r="B700" s="661" t="s">
        <v>564</v>
      </c>
      <c r="C700" s="662" t="s">
        <v>580</v>
      </c>
      <c r="D700" s="663" t="s">
        <v>3251</v>
      </c>
      <c r="E700" s="662" t="s">
        <v>586</v>
      </c>
      <c r="F700" s="663" t="s">
        <v>3269</v>
      </c>
      <c r="G700" s="662" t="s">
        <v>1311</v>
      </c>
      <c r="H700" s="662" t="s">
        <v>2331</v>
      </c>
      <c r="I700" s="662" t="s">
        <v>2332</v>
      </c>
      <c r="J700" s="662" t="s">
        <v>1525</v>
      </c>
      <c r="K700" s="662" t="s">
        <v>2333</v>
      </c>
      <c r="L700" s="664">
        <v>214.86538639837289</v>
      </c>
      <c r="M700" s="664">
        <v>5</v>
      </c>
      <c r="N700" s="665">
        <v>1074.3269319918645</v>
      </c>
    </row>
    <row r="701" spans="1:14" ht="14.4" customHeight="1" x14ac:dyDescent="0.3">
      <c r="A701" s="660" t="s">
        <v>563</v>
      </c>
      <c r="B701" s="661" t="s">
        <v>564</v>
      </c>
      <c r="C701" s="662" t="s">
        <v>580</v>
      </c>
      <c r="D701" s="663" t="s">
        <v>3251</v>
      </c>
      <c r="E701" s="662" t="s">
        <v>586</v>
      </c>
      <c r="F701" s="663" t="s">
        <v>3269</v>
      </c>
      <c r="G701" s="662" t="s">
        <v>1311</v>
      </c>
      <c r="H701" s="662" t="s">
        <v>2109</v>
      </c>
      <c r="I701" s="662" t="s">
        <v>2110</v>
      </c>
      <c r="J701" s="662" t="s">
        <v>2111</v>
      </c>
      <c r="K701" s="662" t="s">
        <v>2112</v>
      </c>
      <c r="L701" s="664">
        <v>183.91989711890744</v>
      </c>
      <c r="M701" s="664">
        <v>22</v>
      </c>
      <c r="N701" s="665">
        <v>4046.2377366159635</v>
      </c>
    </row>
    <row r="702" spans="1:14" ht="14.4" customHeight="1" x14ac:dyDescent="0.3">
      <c r="A702" s="660" t="s">
        <v>563</v>
      </c>
      <c r="B702" s="661" t="s">
        <v>564</v>
      </c>
      <c r="C702" s="662" t="s">
        <v>580</v>
      </c>
      <c r="D702" s="663" t="s">
        <v>3251</v>
      </c>
      <c r="E702" s="662" t="s">
        <v>586</v>
      </c>
      <c r="F702" s="663" t="s">
        <v>3269</v>
      </c>
      <c r="G702" s="662" t="s">
        <v>1311</v>
      </c>
      <c r="H702" s="662" t="s">
        <v>2334</v>
      </c>
      <c r="I702" s="662" t="s">
        <v>2335</v>
      </c>
      <c r="J702" s="662" t="s">
        <v>2336</v>
      </c>
      <c r="K702" s="662" t="s">
        <v>2337</v>
      </c>
      <c r="L702" s="664">
        <v>695.04198263423211</v>
      </c>
      <c r="M702" s="664">
        <v>70</v>
      </c>
      <c r="N702" s="665">
        <v>48652.938784396247</v>
      </c>
    </row>
    <row r="703" spans="1:14" ht="14.4" customHeight="1" x14ac:dyDescent="0.3">
      <c r="A703" s="660" t="s">
        <v>563</v>
      </c>
      <c r="B703" s="661" t="s">
        <v>564</v>
      </c>
      <c r="C703" s="662" t="s">
        <v>580</v>
      </c>
      <c r="D703" s="663" t="s">
        <v>3251</v>
      </c>
      <c r="E703" s="662" t="s">
        <v>586</v>
      </c>
      <c r="F703" s="663" t="s">
        <v>3269</v>
      </c>
      <c r="G703" s="662" t="s">
        <v>1311</v>
      </c>
      <c r="H703" s="662" t="s">
        <v>2113</v>
      </c>
      <c r="I703" s="662" t="s">
        <v>2114</v>
      </c>
      <c r="J703" s="662" t="s">
        <v>2115</v>
      </c>
      <c r="K703" s="662" t="s">
        <v>2116</v>
      </c>
      <c r="L703" s="664">
        <v>322.76</v>
      </c>
      <c r="M703" s="664">
        <v>1</v>
      </c>
      <c r="N703" s="665">
        <v>322.76</v>
      </c>
    </row>
    <row r="704" spans="1:14" ht="14.4" customHeight="1" x14ac:dyDescent="0.3">
      <c r="A704" s="660" t="s">
        <v>563</v>
      </c>
      <c r="B704" s="661" t="s">
        <v>564</v>
      </c>
      <c r="C704" s="662" t="s">
        <v>580</v>
      </c>
      <c r="D704" s="663" t="s">
        <v>3251</v>
      </c>
      <c r="E704" s="662" t="s">
        <v>586</v>
      </c>
      <c r="F704" s="663" t="s">
        <v>3269</v>
      </c>
      <c r="G704" s="662" t="s">
        <v>1311</v>
      </c>
      <c r="H704" s="662" t="s">
        <v>2117</v>
      </c>
      <c r="I704" s="662" t="s">
        <v>2117</v>
      </c>
      <c r="J704" s="662" t="s">
        <v>2118</v>
      </c>
      <c r="K704" s="662" t="s">
        <v>2119</v>
      </c>
      <c r="L704" s="664">
        <v>2435.7142932686806</v>
      </c>
      <c r="M704" s="664">
        <v>14</v>
      </c>
      <c r="N704" s="665">
        <v>34100.00010576153</v>
      </c>
    </row>
    <row r="705" spans="1:14" ht="14.4" customHeight="1" x14ac:dyDescent="0.3">
      <c r="A705" s="660" t="s">
        <v>2338</v>
      </c>
      <c r="B705" s="661" t="s">
        <v>3239</v>
      </c>
      <c r="C705" s="662" t="s">
        <v>2339</v>
      </c>
      <c r="D705" s="663" t="s">
        <v>3239</v>
      </c>
      <c r="E705" s="662" t="s">
        <v>586</v>
      </c>
      <c r="F705" s="663" t="s">
        <v>3269</v>
      </c>
      <c r="G705" s="662" t="s">
        <v>608</v>
      </c>
      <c r="H705" s="662" t="s">
        <v>2284</v>
      </c>
      <c r="I705" s="662" t="s">
        <v>215</v>
      </c>
      <c r="J705" s="662" t="s">
        <v>2285</v>
      </c>
      <c r="K705" s="662"/>
      <c r="L705" s="664">
        <v>75.681681882520223</v>
      </c>
      <c r="M705" s="664">
        <v>4</v>
      </c>
      <c r="N705" s="665">
        <v>302.72672753008089</v>
      </c>
    </row>
    <row r="706" spans="1:14" ht="14.4" customHeight="1" x14ac:dyDescent="0.3">
      <c r="A706" s="660" t="s">
        <v>2338</v>
      </c>
      <c r="B706" s="661" t="s">
        <v>3239</v>
      </c>
      <c r="C706" s="662" t="s">
        <v>2339</v>
      </c>
      <c r="D706" s="663" t="s">
        <v>3239</v>
      </c>
      <c r="E706" s="662" t="s">
        <v>586</v>
      </c>
      <c r="F706" s="663" t="s">
        <v>3269</v>
      </c>
      <c r="G706" s="662" t="s">
        <v>608</v>
      </c>
      <c r="H706" s="662" t="s">
        <v>2340</v>
      </c>
      <c r="I706" s="662" t="s">
        <v>215</v>
      </c>
      <c r="J706" s="662" t="s">
        <v>2341</v>
      </c>
      <c r="K706" s="662"/>
      <c r="L706" s="664">
        <v>53.180900000000001</v>
      </c>
      <c r="M706" s="664">
        <v>2</v>
      </c>
      <c r="N706" s="665">
        <v>106.3618</v>
      </c>
    </row>
    <row r="707" spans="1:14" ht="14.4" customHeight="1" x14ac:dyDescent="0.3">
      <c r="A707" s="660" t="s">
        <v>2342</v>
      </c>
      <c r="B707" s="661" t="s">
        <v>3240</v>
      </c>
      <c r="C707" s="662" t="s">
        <v>2343</v>
      </c>
      <c r="D707" s="663" t="s">
        <v>3252</v>
      </c>
      <c r="E707" s="662" t="s">
        <v>586</v>
      </c>
      <c r="F707" s="663" t="s">
        <v>3269</v>
      </c>
      <c r="G707" s="662" t="s">
        <v>608</v>
      </c>
      <c r="H707" s="662" t="s">
        <v>2344</v>
      </c>
      <c r="I707" s="662" t="s">
        <v>215</v>
      </c>
      <c r="J707" s="662" t="s">
        <v>2345</v>
      </c>
      <c r="K707" s="662"/>
      <c r="L707" s="664">
        <v>58.775835596704752</v>
      </c>
      <c r="M707" s="664">
        <v>88</v>
      </c>
      <c r="N707" s="665">
        <v>5172.2735325100184</v>
      </c>
    </row>
    <row r="708" spans="1:14" ht="14.4" customHeight="1" x14ac:dyDescent="0.3">
      <c r="A708" s="660" t="s">
        <v>2342</v>
      </c>
      <c r="B708" s="661" t="s">
        <v>3240</v>
      </c>
      <c r="C708" s="662" t="s">
        <v>2343</v>
      </c>
      <c r="D708" s="663" t="s">
        <v>3252</v>
      </c>
      <c r="E708" s="662" t="s">
        <v>586</v>
      </c>
      <c r="F708" s="663" t="s">
        <v>3269</v>
      </c>
      <c r="G708" s="662" t="s">
        <v>608</v>
      </c>
      <c r="H708" s="662" t="s">
        <v>2346</v>
      </c>
      <c r="I708" s="662" t="s">
        <v>215</v>
      </c>
      <c r="J708" s="662" t="s">
        <v>2347</v>
      </c>
      <c r="K708" s="662" t="s">
        <v>2348</v>
      </c>
      <c r="L708" s="664">
        <v>85.25057834710735</v>
      </c>
      <c r="M708" s="664">
        <v>6</v>
      </c>
      <c r="N708" s="665">
        <v>511.50347008264407</v>
      </c>
    </row>
    <row r="709" spans="1:14" ht="14.4" customHeight="1" x14ac:dyDescent="0.3">
      <c r="A709" s="660" t="s">
        <v>2342</v>
      </c>
      <c r="B709" s="661" t="s">
        <v>3240</v>
      </c>
      <c r="C709" s="662" t="s">
        <v>2343</v>
      </c>
      <c r="D709" s="663" t="s">
        <v>3252</v>
      </c>
      <c r="E709" s="662" t="s">
        <v>586</v>
      </c>
      <c r="F709" s="663" t="s">
        <v>3269</v>
      </c>
      <c r="G709" s="662" t="s">
        <v>608</v>
      </c>
      <c r="H709" s="662" t="s">
        <v>2349</v>
      </c>
      <c r="I709" s="662" t="s">
        <v>215</v>
      </c>
      <c r="J709" s="662" t="s">
        <v>2350</v>
      </c>
      <c r="K709" s="662"/>
      <c r="L709" s="664">
        <v>168.04924252482803</v>
      </c>
      <c r="M709" s="664">
        <v>88</v>
      </c>
      <c r="N709" s="665">
        <v>14788.333342184866</v>
      </c>
    </row>
    <row r="710" spans="1:14" ht="14.4" customHeight="1" x14ac:dyDescent="0.3">
      <c r="A710" s="660" t="s">
        <v>2351</v>
      </c>
      <c r="B710" s="661" t="s">
        <v>3241</v>
      </c>
      <c r="C710" s="662" t="s">
        <v>2352</v>
      </c>
      <c r="D710" s="663" t="s">
        <v>3253</v>
      </c>
      <c r="E710" s="662" t="s">
        <v>586</v>
      </c>
      <c r="F710" s="663" t="s">
        <v>3269</v>
      </c>
      <c r="G710" s="662"/>
      <c r="H710" s="662" t="s">
        <v>1763</v>
      </c>
      <c r="I710" s="662" t="s">
        <v>1764</v>
      </c>
      <c r="J710" s="662" t="s">
        <v>1765</v>
      </c>
      <c r="K710" s="662" t="s">
        <v>1766</v>
      </c>
      <c r="L710" s="664">
        <v>250.86892482748573</v>
      </c>
      <c r="M710" s="664">
        <v>46</v>
      </c>
      <c r="N710" s="665">
        <v>11539.970542064344</v>
      </c>
    </row>
    <row r="711" spans="1:14" ht="14.4" customHeight="1" x14ac:dyDescent="0.3">
      <c r="A711" s="660" t="s">
        <v>2351</v>
      </c>
      <c r="B711" s="661" t="s">
        <v>3241</v>
      </c>
      <c r="C711" s="662" t="s">
        <v>2352</v>
      </c>
      <c r="D711" s="663" t="s">
        <v>3253</v>
      </c>
      <c r="E711" s="662" t="s">
        <v>586</v>
      </c>
      <c r="F711" s="663" t="s">
        <v>3269</v>
      </c>
      <c r="G711" s="662"/>
      <c r="H711" s="662" t="s">
        <v>2353</v>
      </c>
      <c r="I711" s="662" t="s">
        <v>2354</v>
      </c>
      <c r="J711" s="662" t="s">
        <v>2355</v>
      </c>
      <c r="K711" s="662" t="s">
        <v>2356</v>
      </c>
      <c r="L711" s="664">
        <v>184.16</v>
      </c>
      <c r="M711" s="664">
        <v>1</v>
      </c>
      <c r="N711" s="665">
        <v>184.16</v>
      </c>
    </row>
    <row r="712" spans="1:14" ht="14.4" customHeight="1" x14ac:dyDescent="0.3">
      <c r="A712" s="660" t="s">
        <v>2351</v>
      </c>
      <c r="B712" s="661" t="s">
        <v>3241</v>
      </c>
      <c r="C712" s="662" t="s">
        <v>2352</v>
      </c>
      <c r="D712" s="663" t="s">
        <v>3253</v>
      </c>
      <c r="E712" s="662" t="s">
        <v>586</v>
      </c>
      <c r="F712" s="663" t="s">
        <v>3269</v>
      </c>
      <c r="G712" s="662"/>
      <c r="H712" s="662" t="s">
        <v>2357</v>
      </c>
      <c r="I712" s="662" t="s">
        <v>2357</v>
      </c>
      <c r="J712" s="662" t="s">
        <v>2358</v>
      </c>
      <c r="K712" s="662" t="s">
        <v>2359</v>
      </c>
      <c r="L712" s="664">
        <v>262.31787954179947</v>
      </c>
      <c r="M712" s="664">
        <v>1</v>
      </c>
      <c r="N712" s="665">
        <v>262.31787954179947</v>
      </c>
    </row>
    <row r="713" spans="1:14" ht="14.4" customHeight="1" x14ac:dyDescent="0.3">
      <c r="A713" s="660" t="s">
        <v>2351</v>
      </c>
      <c r="B713" s="661" t="s">
        <v>3241</v>
      </c>
      <c r="C713" s="662" t="s">
        <v>2352</v>
      </c>
      <c r="D713" s="663" t="s">
        <v>3253</v>
      </c>
      <c r="E713" s="662" t="s">
        <v>586</v>
      </c>
      <c r="F713" s="663" t="s">
        <v>3269</v>
      </c>
      <c r="G713" s="662"/>
      <c r="H713" s="662" t="s">
        <v>2360</v>
      </c>
      <c r="I713" s="662" t="s">
        <v>2360</v>
      </c>
      <c r="J713" s="662" t="s">
        <v>2361</v>
      </c>
      <c r="K713" s="662" t="s">
        <v>2362</v>
      </c>
      <c r="L713" s="664">
        <v>499.99775</v>
      </c>
      <c r="M713" s="664">
        <v>4</v>
      </c>
      <c r="N713" s="665">
        <v>1999.991</v>
      </c>
    </row>
    <row r="714" spans="1:14" ht="14.4" customHeight="1" x14ac:dyDescent="0.3">
      <c r="A714" s="660" t="s">
        <v>2351</v>
      </c>
      <c r="B714" s="661" t="s">
        <v>3241</v>
      </c>
      <c r="C714" s="662" t="s">
        <v>2352</v>
      </c>
      <c r="D714" s="663" t="s">
        <v>3253</v>
      </c>
      <c r="E714" s="662" t="s">
        <v>586</v>
      </c>
      <c r="F714" s="663" t="s">
        <v>3269</v>
      </c>
      <c r="G714" s="662"/>
      <c r="H714" s="662" t="s">
        <v>2363</v>
      </c>
      <c r="I714" s="662" t="s">
        <v>2363</v>
      </c>
      <c r="J714" s="662" t="s">
        <v>2364</v>
      </c>
      <c r="K714" s="662" t="s">
        <v>2365</v>
      </c>
      <c r="L714" s="664">
        <v>61.13</v>
      </c>
      <c r="M714" s="664">
        <v>1</v>
      </c>
      <c r="N714" s="665">
        <v>61.13</v>
      </c>
    </row>
    <row r="715" spans="1:14" ht="14.4" customHeight="1" x14ac:dyDescent="0.3">
      <c r="A715" s="660" t="s">
        <v>2351</v>
      </c>
      <c r="B715" s="661" t="s">
        <v>3241</v>
      </c>
      <c r="C715" s="662" t="s">
        <v>2352</v>
      </c>
      <c r="D715" s="663" t="s">
        <v>3253</v>
      </c>
      <c r="E715" s="662" t="s">
        <v>586</v>
      </c>
      <c r="F715" s="663" t="s">
        <v>3269</v>
      </c>
      <c r="G715" s="662"/>
      <c r="H715" s="662" t="s">
        <v>595</v>
      </c>
      <c r="I715" s="662" t="s">
        <v>595</v>
      </c>
      <c r="J715" s="662" t="s">
        <v>596</v>
      </c>
      <c r="K715" s="662" t="s">
        <v>597</v>
      </c>
      <c r="L715" s="664">
        <v>553.99</v>
      </c>
      <c r="M715" s="664">
        <v>2.4000000000000004</v>
      </c>
      <c r="N715" s="665">
        <v>1329.5760000000002</v>
      </c>
    </row>
    <row r="716" spans="1:14" ht="14.4" customHeight="1" x14ac:dyDescent="0.3">
      <c r="A716" s="660" t="s">
        <v>2351</v>
      </c>
      <c r="B716" s="661" t="s">
        <v>3241</v>
      </c>
      <c r="C716" s="662" t="s">
        <v>2352</v>
      </c>
      <c r="D716" s="663" t="s">
        <v>3253</v>
      </c>
      <c r="E716" s="662" t="s">
        <v>586</v>
      </c>
      <c r="F716" s="663" t="s">
        <v>3269</v>
      </c>
      <c r="G716" s="662" t="s">
        <v>608</v>
      </c>
      <c r="H716" s="662" t="s">
        <v>609</v>
      </c>
      <c r="I716" s="662" t="s">
        <v>609</v>
      </c>
      <c r="J716" s="662" t="s">
        <v>610</v>
      </c>
      <c r="K716" s="662" t="s">
        <v>611</v>
      </c>
      <c r="L716" s="664">
        <v>171.59999999999997</v>
      </c>
      <c r="M716" s="664">
        <v>75.75</v>
      </c>
      <c r="N716" s="665">
        <v>12998.699999999997</v>
      </c>
    </row>
    <row r="717" spans="1:14" ht="14.4" customHeight="1" x14ac:dyDescent="0.3">
      <c r="A717" s="660" t="s">
        <v>2351</v>
      </c>
      <c r="B717" s="661" t="s">
        <v>3241</v>
      </c>
      <c r="C717" s="662" t="s">
        <v>2352</v>
      </c>
      <c r="D717" s="663" t="s">
        <v>3253</v>
      </c>
      <c r="E717" s="662" t="s">
        <v>586</v>
      </c>
      <c r="F717" s="663" t="s">
        <v>3269</v>
      </c>
      <c r="G717" s="662" t="s">
        <v>608</v>
      </c>
      <c r="H717" s="662" t="s">
        <v>612</v>
      </c>
      <c r="I717" s="662" t="s">
        <v>612</v>
      </c>
      <c r="J717" s="662" t="s">
        <v>613</v>
      </c>
      <c r="K717" s="662" t="s">
        <v>614</v>
      </c>
      <c r="L717" s="664">
        <v>173.69</v>
      </c>
      <c r="M717" s="664">
        <v>91</v>
      </c>
      <c r="N717" s="665">
        <v>15805.789999999999</v>
      </c>
    </row>
    <row r="718" spans="1:14" ht="14.4" customHeight="1" x14ac:dyDescent="0.3">
      <c r="A718" s="660" t="s">
        <v>2351</v>
      </c>
      <c r="B718" s="661" t="s">
        <v>3241</v>
      </c>
      <c r="C718" s="662" t="s">
        <v>2352</v>
      </c>
      <c r="D718" s="663" t="s">
        <v>3253</v>
      </c>
      <c r="E718" s="662" t="s">
        <v>586</v>
      </c>
      <c r="F718" s="663" t="s">
        <v>3269</v>
      </c>
      <c r="G718" s="662" t="s">
        <v>608</v>
      </c>
      <c r="H718" s="662" t="s">
        <v>615</v>
      </c>
      <c r="I718" s="662" t="s">
        <v>615</v>
      </c>
      <c r="J718" s="662" t="s">
        <v>616</v>
      </c>
      <c r="K718" s="662" t="s">
        <v>614</v>
      </c>
      <c r="L718" s="664">
        <v>144.04838709677421</v>
      </c>
      <c r="M718" s="664">
        <v>31</v>
      </c>
      <c r="N718" s="665">
        <v>4465.5</v>
      </c>
    </row>
    <row r="719" spans="1:14" ht="14.4" customHeight="1" x14ac:dyDescent="0.3">
      <c r="A719" s="660" t="s">
        <v>2351</v>
      </c>
      <c r="B719" s="661" t="s">
        <v>3241</v>
      </c>
      <c r="C719" s="662" t="s">
        <v>2352</v>
      </c>
      <c r="D719" s="663" t="s">
        <v>3253</v>
      </c>
      <c r="E719" s="662" t="s">
        <v>586</v>
      </c>
      <c r="F719" s="663" t="s">
        <v>3269</v>
      </c>
      <c r="G719" s="662" t="s">
        <v>608</v>
      </c>
      <c r="H719" s="662" t="s">
        <v>1770</v>
      </c>
      <c r="I719" s="662" t="s">
        <v>1770</v>
      </c>
      <c r="J719" s="662" t="s">
        <v>616</v>
      </c>
      <c r="K719" s="662" t="s">
        <v>1771</v>
      </c>
      <c r="L719" s="664">
        <v>126.85955233765019</v>
      </c>
      <c r="M719" s="664">
        <v>32</v>
      </c>
      <c r="N719" s="665">
        <v>4059.5056748048059</v>
      </c>
    </row>
    <row r="720" spans="1:14" ht="14.4" customHeight="1" x14ac:dyDescent="0.3">
      <c r="A720" s="660" t="s">
        <v>2351</v>
      </c>
      <c r="B720" s="661" t="s">
        <v>3241</v>
      </c>
      <c r="C720" s="662" t="s">
        <v>2352</v>
      </c>
      <c r="D720" s="663" t="s">
        <v>3253</v>
      </c>
      <c r="E720" s="662" t="s">
        <v>586</v>
      </c>
      <c r="F720" s="663" t="s">
        <v>3269</v>
      </c>
      <c r="G720" s="662" t="s">
        <v>608</v>
      </c>
      <c r="H720" s="662" t="s">
        <v>619</v>
      </c>
      <c r="I720" s="662" t="s">
        <v>619</v>
      </c>
      <c r="J720" s="662" t="s">
        <v>610</v>
      </c>
      <c r="K720" s="662" t="s">
        <v>620</v>
      </c>
      <c r="L720" s="664">
        <v>93.16898188093181</v>
      </c>
      <c r="M720" s="664">
        <v>115.9</v>
      </c>
      <c r="N720" s="665">
        <v>10798.284999999998</v>
      </c>
    </row>
    <row r="721" spans="1:14" ht="14.4" customHeight="1" x14ac:dyDescent="0.3">
      <c r="A721" s="660" t="s">
        <v>2351</v>
      </c>
      <c r="B721" s="661" t="s">
        <v>3241</v>
      </c>
      <c r="C721" s="662" t="s">
        <v>2352</v>
      </c>
      <c r="D721" s="663" t="s">
        <v>3253</v>
      </c>
      <c r="E721" s="662" t="s">
        <v>586</v>
      </c>
      <c r="F721" s="663" t="s">
        <v>3269</v>
      </c>
      <c r="G721" s="662" t="s">
        <v>608</v>
      </c>
      <c r="H721" s="662" t="s">
        <v>621</v>
      </c>
      <c r="I721" s="662" t="s">
        <v>621</v>
      </c>
      <c r="J721" s="662" t="s">
        <v>610</v>
      </c>
      <c r="K721" s="662" t="s">
        <v>622</v>
      </c>
      <c r="L721" s="664">
        <v>93.589473684210532</v>
      </c>
      <c r="M721" s="664">
        <v>95</v>
      </c>
      <c r="N721" s="665">
        <v>8891</v>
      </c>
    </row>
    <row r="722" spans="1:14" ht="14.4" customHeight="1" x14ac:dyDescent="0.3">
      <c r="A722" s="660" t="s">
        <v>2351</v>
      </c>
      <c r="B722" s="661" t="s">
        <v>3241</v>
      </c>
      <c r="C722" s="662" t="s">
        <v>2352</v>
      </c>
      <c r="D722" s="663" t="s">
        <v>3253</v>
      </c>
      <c r="E722" s="662" t="s">
        <v>586</v>
      </c>
      <c r="F722" s="663" t="s">
        <v>3269</v>
      </c>
      <c r="G722" s="662" t="s">
        <v>608</v>
      </c>
      <c r="H722" s="662" t="s">
        <v>631</v>
      </c>
      <c r="I722" s="662" t="s">
        <v>632</v>
      </c>
      <c r="J722" s="662" t="s">
        <v>633</v>
      </c>
      <c r="K722" s="662" t="s">
        <v>634</v>
      </c>
      <c r="L722" s="664">
        <v>87.072299268079917</v>
      </c>
      <c r="M722" s="664">
        <v>8</v>
      </c>
      <c r="N722" s="665">
        <v>696.57839414463933</v>
      </c>
    </row>
    <row r="723" spans="1:14" ht="14.4" customHeight="1" x14ac:dyDescent="0.3">
      <c r="A723" s="660" t="s">
        <v>2351</v>
      </c>
      <c r="B723" s="661" t="s">
        <v>3241</v>
      </c>
      <c r="C723" s="662" t="s">
        <v>2352</v>
      </c>
      <c r="D723" s="663" t="s">
        <v>3253</v>
      </c>
      <c r="E723" s="662" t="s">
        <v>586</v>
      </c>
      <c r="F723" s="663" t="s">
        <v>3269</v>
      </c>
      <c r="G723" s="662" t="s">
        <v>608</v>
      </c>
      <c r="H723" s="662" t="s">
        <v>635</v>
      </c>
      <c r="I723" s="662" t="s">
        <v>636</v>
      </c>
      <c r="J723" s="662" t="s">
        <v>637</v>
      </c>
      <c r="K723" s="662" t="s">
        <v>638</v>
      </c>
      <c r="L723" s="664">
        <v>97.081516361910602</v>
      </c>
      <c r="M723" s="664">
        <v>161</v>
      </c>
      <c r="N723" s="665">
        <v>15630.124134267608</v>
      </c>
    </row>
    <row r="724" spans="1:14" ht="14.4" customHeight="1" x14ac:dyDescent="0.3">
      <c r="A724" s="660" t="s">
        <v>2351</v>
      </c>
      <c r="B724" s="661" t="s">
        <v>3241</v>
      </c>
      <c r="C724" s="662" t="s">
        <v>2352</v>
      </c>
      <c r="D724" s="663" t="s">
        <v>3253</v>
      </c>
      <c r="E724" s="662" t="s">
        <v>586</v>
      </c>
      <c r="F724" s="663" t="s">
        <v>3269</v>
      </c>
      <c r="G724" s="662" t="s">
        <v>608</v>
      </c>
      <c r="H724" s="662" t="s">
        <v>639</v>
      </c>
      <c r="I724" s="662" t="s">
        <v>640</v>
      </c>
      <c r="J724" s="662" t="s">
        <v>637</v>
      </c>
      <c r="K724" s="662" t="s">
        <v>641</v>
      </c>
      <c r="L724" s="664">
        <v>100.75992054334773</v>
      </c>
      <c r="M724" s="664">
        <v>18</v>
      </c>
      <c r="N724" s="665">
        <v>1813.6785697802591</v>
      </c>
    </row>
    <row r="725" spans="1:14" ht="14.4" customHeight="1" x14ac:dyDescent="0.3">
      <c r="A725" s="660" t="s">
        <v>2351</v>
      </c>
      <c r="B725" s="661" t="s">
        <v>3241</v>
      </c>
      <c r="C725" s="662" t="s">
        <v>2352</v>
      </c>
      <c r="D725" s="663" t="s">
        <v>3253</v>
      </c>
      <c r="E725" s="662" t="s">
        <v>586</v>
      </c>
      <c r="F725" s="663" t="s">
        <v>3269</v>
      </c>
      <c r="G725" s="662" t="s">
        <v>608</v>
      </c>
      <c r="H725" s="662" t="s">
        <v>642</v>
      </c>
      <c r="I725" s="662" t="s">
        <v>643</v>
      </c>
      <c r="J725" s="662" t="s">
        <v>644</v>
      </c>
      <c r="K725" s="662" t="s">
        <v>645</v>
      </c>
      <c r="L725" s="664">
        <v>167.60958380326935</v>
      </c>
      <c r="M725" s="664">
        <v>12</v>
      </c>
      <c r="N725" s="665">
        <v>2011.3150056392321</v>
      </c>
    </row>
    <row r="726" spans="1:14" ht="14.4" customHeight="1" x14ac:dyDescent="0.3">
      <c r="A726" s="660" t="s">
        <v>2351</v>
      </c>
      <c r="B726" s="661" t="s">
        <v>3241</v>
      </c>
      <c r="C726" s="662" t="s">
        <v>2352</v>
      </c>
      <c r="D726" s="663" t="s">
        <v>3253</v>
      </c>
      <c r="E726" s="662" t="s">
        <v>586</v>
      </c>
      <c r="F726" s="663" t="s">
        <v>3269</v>
      </c>
      <c r="G726" s="662" t="s">
        <v>608</v>
      </c>
      <c r="H726" s="662" t="s">
        <v>2366</v>
      </c>
      <c r="I726" s="662" t="s">
        <v>2367</v>
      </c>
      <c r="J726" s="662" t="s">
        <v>2368</v>
      </c>
      <c r="K726" s="662" t="s">
        <v>1953</v>
      </c>
      <c r="L726" s="664">
        <v>0</v>
      </c>
      <c r="M726" s="664">
        <v>0</v>
      </c>
      <c r="N726" s="665">
        <v>0</v>
      </c>
    </row>
    <row r="727" spans="1:14" ht="14.4" customHeight="1" x14ac:dyDescent="0.3">
      <c r="A727" s="660" t="s">
        <v>2351</v>
      </c>
      <c r="B727" s="661" t="s">
        <v>3241</v>
      </c>
      <c r="C727" s="662" t="s">
        <v>2352</v>
      </c>
      <c r="D727" s="663" t="s">
        <v>3253</v>
      </c>
      <c r="E727" s="662" t="s">
        <v>586</v>
      </c>
      <c r="F727" s="663" t="s">
        <v>3269</v>
      </c>
      <c r="G727" s="662" t="s">
        <v>608</v>
      </c>
      <c r="H727" s="662" t="s">
        <v>646</v>
      </c>
      <c r="I727" s="662" t="s">
        <v>647</v>
      </c>
      <c r="J727" s="662" t="s">
        <v>648</v>
      </c>
      <c r="K727" s="662" t="s">
        <v>649</v>
      </c>
      <c r="L727" s="664">
        <v>64.543407733148101</v>
      </c>
      <c r="M727" s="664">
        <v>208</v>
      </c>
      <c r="N727" s="665">
        <v>13425.028808494804</v>
      </c>
    </row>
    <row r="728" spans="1:14" ht="14.4" customHeight="1" x14ac:dyDescent="0.3">
      <c r="A728" s="660" t="s">
        <v>2351</v>
      </c>
      <c r="B728" s="661" t="s">
        <v>3241</v>
      </c>
      <c r="C728" s="662" t="s">
        <v>2352</v>
      </c>
      <c r="D728" s="663" t="s">
        <v>3253</v>
      </c>
      <c r="E728" s="662" t="s">
        <v>586</v>
      </c>
      <c r="F728" s="663" t="s">
        <v>3269</v>
      </c>
      <c r="G728" s="662" t="s">
        <v>608</v>
      </c>
      <c r="H728" s="662" t="s">
        <v>650</v>
      </c>
      <c r="I728" s="662" t="s">
        <v>651</v>
      </c>
      <c r="J728" s="662" t="s">
        <v>652</v>
      </c>
      <c r="K728" s="662" t="s">
        <v>653</v>
      </c>
      <c r="L728" s="664">
        <v>78.9391178987958</v>
      </c>
      <c r="M728" s="664">
        <v>2</v>
      </c>
      <c r="N728" s="665">
        <v>157.8782357975916</v>
      </c>
    </row>
    <row r="729" spans="1:14" ht="14.4" customHeight="1" x14ac:dyDescent="0.3">
      <c r="A729" s="660" t="s">
        <v>2351</v>
      </c>
      <c r="B729" s="661" t="s">
        <v>3241</v>
      </c>
      <c r="C729" s="662" t="s">
        <v>2352</v>
      </c>
      <c r="D729" s="663" t="s">
        <v>3253</v>
      </c>
      <c r="E729" s="662" t="s">
        <v>586</v>
      </c>
      <c r="F729" s="663" t="s">
        <v>3269</v>
      </c>
      <c r="G729" s="662" t="s">
        <v>608</v>
      </c>
      <c r="H729" s="662" t="s">
        <v>2369</v>
      </c>
      <c r="I729" s="662" t="s">
        <v>2370</v>
      </c>
      <c r="J729" s="662" t="s">
        <v>2371</v>
      </c>
      <c r="K729" s="662" t="s">
        <v>692</v>
      </c>
      <c r="L729" s="664">
        <v>86.017868049280125</v>
      </c>
      <c r="M729" s="664">
        <v>7</v>
      </c>
      <c r="N729" s="665">
        <v>602.12507634496092</v>
      </c>
    </row>
    <row r="730" spans="1:14" ht="14.4" customHeight="1" x14ac:dyDescent="0.3">
      <c r="A730" s="660" t="s">
        <v>2351</v>
      </c>
      <c r="B730" s="661" t="s">
        <v>3241</v>
      </c>
      <c r="C730" s="662" t="s">
        <v>2352</v>
      </c>
      <c r="D730" s="663" t="s">
        <v>3253</v>
      </c>
      <c r="E730" s="662" t="s">
        <v>586</v>
      </c>
      <c r="F730" s="663" t="s">
        <v>3269</v>
      </c>
      <c r="G730" s="662" t="s">
        <v>608</v>
      </c>
      <c r="H730" s="662" t="s">
        <v>2372</v>
      </c>
      <c r="I730" s="662" t="s">
        <v>2373</v>
      </c>
      <c r="J730" s="662" t="s">
        <v>1279</v>
      </c>
      <c r="K730" s="662" t="s">
        <v>1122</v>
      </c>
      <c r="L730" s="664">
        <v>64.361035721289738</v>
      </c>
      <c r="M730" s="664">
        <v>18</v>
      </c>
      <c r="N730" s="665">
        <v>1158.4986429832154</v>
      </c>
    </row>
    <row r="731" spans="1:14" ht="14.4" customHeight="1" x14ac:dyDescent="0.3">
      <c r="A731" s="660" t="s">
        <v>2351</v>
      </c>
      <c r="B731" s="661" t="s">
        <v>3241</v>
      </c>
      <c r="C731" s="662" t="s">
        <v>2352</v>
      </c>
      <c r="D731" s="663" t="s">
        <v>3253</v>
      </c>
      <c r="E731" s="662" t="s">
        <v>586</v>
      </c>
      <c r="F731" s="663" t="s">
        <v>3269</v>
      </c>
      <c r="G731" s="662" t="s">
        <v>608</v>
      </c>
      <c r="H731" s="662" t="s">
        <v>2374</v>
      </c>
      <c r="I731" s="662" t="s">
        <v>2375</v>
      </c>
      <c r="J731" s="662" t="s">
        <v>2376</v>
      </c>
      <c r="K731" s="662" t="s">
        <v>692</v>
      </c>
      <c r="L731" s="664">
        <v>30.223837460038613</v>
      </c>
      <c r="M731" s="664">
        <v>10</v>
      </c>
      <c r="N731" s="665">
        <v>302.23837460038612</v>
      </c>
    </row>
    <row r="732" spans="1:14" ht="14.4" customHeight="1" x14ac:dyDescent="0.3">
      <c r="A732" s="660" t="s">
        <v>2351</v>
      </c>
      <c r="B732" s="661" t="s">
        <v>3241</v>
      </c>
      <c r="C732" s="662" t="s">
        <v>2352</v>
      </c>
      <c r="D732" s="663" t="s">
        <v>3253</v>
      </c>
      <c r="E732" s="662" t="s">
        <v>586</v>
      </c>
      <c r="F732" s="663" t="s">
        <v>3269</v>
      </c>
      <c r="G732" s="662" t="s">
        <v>608</v>
      </c>
      <c r="H732" s="662" t="s">
        <v>654</v>
      </c>
      <c r="I732" s="662" t="s">
        <v>655</v>
      </c>
      <c r="J732" s="662" t="s">
        <v>656</v>
      </c>
      <c r="K732" s="662" t="s">
        <v>657</v>
      </c>
      <c r="L732" s="664">
        <v>80.73</v>
      </c>
      <c r="M732" s="664">
        <v>15</v>
      </c>
      <c r="N732" s="665">
        <v>1210.95</v>
      </c>
    </row>
    <row r="733" spans="1:14" ht="14.4" customHeight="1" x14ac:dyDescent="0.3">
      <c r="A733" s="660" t="s">
        <v>2351</v>
      </c>
      <c r="B733" s="661" t="s">
        <v>3241</v>
      </c>
      <c r="C733" s="662" t="s">
        <v>2352</v>
      </c>
      <c r="D733" s="663" t="s">
        <v>3253</v>
      </c>
      <c r="E733" s="662" t="s">
        <v>586</v>
      </c>
      <c r="F733" s="663" t="s">
        <v>3269</v>
      </c>
      <c r="G733" s="662" t="s">
        <v>608</v>
      </c>
      <c r="H733" s="662" t="s">
        <v>2377</v>
      </c>
      <c r="I733" s="662" t="s">
        <v>2378</v>
      </c>
      <c r="J733" s="662" t="s">
        <v>2379</v>
      </c>
      <c r="K733" s="662" t="s">
        <v>800</v>
      </c>
      <c r="L733" s="664">
        <v>127.67857326220229</v>
      </c>
      <c r="M733" s="664">
        <v>1</v>
      </c>
      <c r="N733" s="665">
        <v>127.67857326220229</v>
      </c>
    </row>
    <row r="734" spans="1:14" ht="14.4" customHeight="1" x14ac:dyDescent="0.3">
      <c r="A734" s="660" t="s">
        <v>2351</v>
      </c>
      <c r="B734" s="661" t="s">
        <v>3241</v>
      </c>
      <c r="C734" s="662" t="s">
        <v>2352</v>
      </c>
      <c r="D734" s="663" t="s">
        <v>3253</v>
      </c>
      <c r="E734" s="662" t="s">
        <v>586</v>
      </c>
      <c r="F734" s="663" t="s">
        <v>3269</v>
      </c>
      <c r="G734" s="662" t="s">
        <v>608</v>
      </c>
      <c r="H734" s="662" t="s">
        <v>662</v>
      </c>
      <c r="I734" s="662" t="s">
        <v>663</v>
      </c>
      <c r="J734" s="662" t="s">
        <v>664</v>
      </c>
      <c r="K734" s="662" t="s">
        <v>665</v>
      </c>
      <c r="L734" s="664">
        <v>27.968490037285374</v>
      </c>
      <c r="M734" s="664">
        <v>555</v>
      </c>
      <c r="N734" s="665">
        <v>15522.511970693382</v>
      </c>
    </row>
    <row r="735" spans="1:14" ht="14.4" customHeight="1" x14ac:dyDescent="0.3">
      <c r="A735" s="660" t="s">
        <v>2351</v>
      </c>
      <c r="B735" s="661" t="s">
        <v>3241</v>
      </c>
      <c r="C735" s="662" t="s">
        <v>2352</v>
      </c>
      <c r="D735" s="663" t="s">
        <v>3253</v>
      </c>
      <c r="E735" s="662" t="s">
        <v>586</v>
      </c>
      <c r="F735" s="663" t="s">
        <v>3269</v>
      </c>
      <c r="G735" s="662" t="s">
        <v>608</v>
      </c>
      <c r="H735" s="662" t="s">
        <v>666</v>
      </c>
      <c r="I735" s="662" t="s">
        <v>667</v>
      </c>
      <c r="J735" s="662" t="s">
        <v>668</v>
      </c>
      <c r="K735" s="662" t="s">
        <v>669</v>
      </c>
      <c r="L735" s="664">
        <v>78.343770158366084</v>
      </c>
      <c r="M735" s="664">
        <v>5</v>
      </c>
      <c r="N735" s="665">
        <v>391.71885079183039</v>
      </c>
    </row>
    <row r="736" spans="1:14" ht="14.4" customHeight="1" x14ac:dyDescent="0.3">
      <c r="A736" s="660" t="s">
        <v>2351</v>
      </c>
      <c r="B736" s="661" t="s">
        <v>3241</v>
      </c>
      <c r="C736" s="662" t="s">
        <v>2352</v>
      </c>
      <c r="D736" s="663" t="s">
        <v>3253</v>
      </c>
      <c r="E736" s="662" t="s">
        <v>586</v>
      </c>
      <c r="F736" s="663" t="s">
        <v>3269</v>
      </c>
      <c r="G736" s="662" t="s">
        <v>608</v>
      </c>
      <c r="H736" s="662" t="s">
        <v>2380</v>
      </c>
      <c r="I736" s="662" t="s">
        <v>2381</v>
      </c>
      <c r="J736" s="662" t="s">
        <v>1018</v>
      </c>
      <c r="K736" s="662" t="s">
        <v>2382</v>
      </c>
      <c r="L736" s="664">
        <v>53.003449122299386</v>
      </c>
      <c r="M736" s="664">
        <v>34</v>
      </c>
      <c r="N736" s="665">
        <v>1802.1172701581791</v>
      </c>
    </row>
    <row r="737" spans="1:14" ht="14.4" customHeight="1" x14ac:dyDescent="0.3">
      <c r="A737" s="660" t="s">
        <v>2351</v>
      </c>
      <c r="B737" s="661" t="s">
        <v>3241</v>
      </c>
      <c r="C737" s="662" t="s">
        <v>2352</v>
      </c>
      <c r="D737" s="663" t="s">
        <v>3253</v>
      </c>
      <c r="E737" s="662" t="s">
        <v>586</v>
      </c>
      <c r="F737" s="663" t="s">
        <v>3269</v>
      </c>
      <c r="G737" s="662" t="s">
        <v>608</v>
      </c>
      <c r="H737" s="662" t="s">
        <v>686</v>
      </c>
      <c r="I737" s="662" t="s">
        <v>687</v>
      </c>
      <c r="J737" s="662" t="s">
        <v>688</v>
      </c>
      <c r="K737" s="662" t="s">
        <v>604</v>
      </c>
      <c r="L737" s="664">
        <v>37.224999999999994</v>
      </c>
      <c r="M737" s="664">
        <v>2</v>
      </c>
      <c r="N737" s="665">
        <v>74.449999999999989</v>
      </c>
    </row>
    <row r="738" spans="1:14" ht="14.4" customHeight="1" x14ac:dyDescent="0.3">
      <c r="A738" s="660" t="s">
        <v>2351</v>
      </c>
      <c r="B738" s="661" t="s">
        <v>3241</v>
      </c>
      <c r="C738" s="662" t="s">
        <v>2352</v>
      </c>
      <c r="D738" s="663" t="s">
        <v>3253</v>
      </c>
      <c r="E738" s="662" t="s">
        <v>586</v>
      </c>
      <c r="F738" s="663" t="s">
        <v>3269</v>
      </c>
      <c r="G738" s="662" t="s">
        <v>608</v>
      </c>
      <c r="H738" s="662" t="s">
        <v>689</v>
      </c>
      <c r="I738" s="662" t="s">
        <v>690</v>
      </c>
      <c r="J738" s="662" t="s">
        <v>691</v>
      </c>
      <c r="K738" s="662" t="s">
        <v>692</v>
      </c>
      <c r="L738" s="664">
        <v>66.22981724945393</v>
      </c>
      <c r="M738" s="664">
        <v>14</v>
      </c>
      <c r="N738" s="665">
        <v>927.21744149235496</v>
      </c>
    </row>
    <row r="739" spans="1:14" ht="14.4" customHeight="1" x14ac:dyDescent="0.3">
      <c r="A739" s="660" t="s">
        <v>2351</v>
      </c>
      <c r="B739" s="661" t="s">
        <v>3241</v>
      </c>
      <c r="C739" s="662" t="s">
        <v>2352</v>
      </c>
      <c r="D739" s="663" t="s">
        <v>3253</v>
      </c>
      <c r="E739" s="662" t="s">
        <v>586</v>
      </c>
      <c r="F739" s="663" t="s">
        <v>3269</v>
      </c>
      <c r="G739" s="662" t="s">
        <v>608</v>
      </c>
      <c r="H739" s="662" t="s">
        <v>693</v>
      </c>
      <c r="I739" s="662" t="s">
        <v>694</v>
      </c>
      <c r="J739" s="662" t="s">
        <v>695</v>
      </c>
      <c r="K739" s="662" t="s">
        <v>696</v>
      </c>
      <c r="L739" s="664">
        <v>58.363370031347444</v>
      </c>
      <c r="M739" s="664">
        <v>11</v>
      </c>
      <c r="N739" s="665">
        <v>641.99707034482185</v>
      </c>
    </row>
    <row r="740" spans="1:14" ht="14.4" customHeight="1" x14ac:dyDescent="0.3">
      <c r="A740" s="660" t="s">
        <v>2351</v>
      </c>
      <c r="B740" s="661" t="s">
        <v>3241</v>
      </c>
      <c r="C740" s="662" t="s">
        <v>2352</v>
      </c>
      <c r="D740" s="663" t="s">
        <v>3253</v>
      </c>
      <c r="E740" s="662" t="s">
        <v>586</v>
      </c>
      <c r="F740" s="663" t="s">
        <v>3269</v>
      </c>
      <c r="G740" s="662" t="s">
        <v>608</v>
      </c>
      <c r="H740" s="662" t="s">
        <v>2383</v>
      </c>
      <c r="I740" s="662" t="s">
        <v>2384</v>
      </c>
      <c r="J740" s="662" t="s">
        <v>2385</v>
      </c>
      <c r="K740" s="662" t="s">
        <v>2386</v>
      </c>
      <c r="L740" s="664">
        <v>28.45</v>
      </c>
      <c r="M740" s="664">
        <v>6</v>
      </c>
      <c r="N740" s="665">
        <v>170.7</v>
      </c>
    </row>
    <row r="741" spans="1:14" ht="14.4" customHeight="1" x14ac:dyDescent="0.3">
      <c r="A741" s="660" t="s">
        <v>2351</v>
      </c>
      <c r="B741" s="661" t="s">
        <v>3241</v>
      </c>
      <c r="C741" s="662" t="s">
        <v>2352</v>
      </c>
      <c r="D741" s="663" t="s">
        <v>3253</v>
      </c>
      <c r="E741" s="662" t="s">
        <v>586</v>
      </c>
      <c r="F741" s="663" t="s">
        <v>3269</v>
      </c>
      <c r="G741" s="662" t="s">
        <v>608</v>
      </c>
      <c r="H741" s="662" t="s">
        <v>701</v>
      </c>
      <c r="I741" s="662" t="s">
        <v>702</v>
      </c>
      <c r="J741" s="662" t="s">
        <v>703</v>
      </c>
      <c r="K741" s="662" t="s">
        <v>704</v>
      </c>
      <c r="L741" s="664">
        <v>57.865345194002145</v>
      </c>
      <c r="M741" s="664">
        <v>116</v>
      </c>
      <c r="N741" s="665">
        <v>6712.3800425042491</v>
      </c>
    </row>
    <row r="742" spans="1:14" ht="14.4" customHeight="1" x14ac:dyDescent="0.3">
      <c r="A742" s="660" t="s">
        <v>2351</v>
      </c>
      <c r="B742" s="661" t="s">
        <v>3241</v>
      </c>
      <c r="C742" s="662" t="s">
        <v>2352</v>
      </c>
      <c r="D742" s="663" t="s">
        <v>3253</v>
      </c>
      <c r="E742" s="662" t="s">
        <v>586</v>
      </c>
      <c r="F742" s="663" t="s">
        <v>3269</v>
      </c>
      <c r="G742" s="662" t="s">
        <v>608</v>
      </c>
      <c r="H742" s="662" t="s">
        <v>705</v>
      </c>
      <c r="I742" s="662" t="s">
        <v>706</v>
      </c>
      <c r="J742" s="662" t="s">
        <v>707</v>
      </c>
      <c r="K742" s="662" t="s">
        <v>708</v>
      </c>
      <c r="L742" s="664">
        <v>109.90967680679044</v>
      </c>
      <c r="M742" s="664">
        <v>1</v>
      </c>
      <c r="N742" s="665">
        <v>109.90967680679044</v>
      </c>
    </row>
    <row r="743" spans="1:14" ht="14.4" customHeight="1" x14ac:dyDescent="0.3">
      <c r="A743" s="660" t="s">
        <v>2351</v>
      </c>
      <c r="B743" s="661" t="s">
        <v>3241</v>
      </c>
      <c r="C743" s="662" t="s">
        <v>2352</v>
      </c>
      <c r="D743" s="663" t="s">
        <v>3253</v>
      </c>
      <c r="E743" s="662" t="s">
        <v>586</v>
      </c>
      <c r="F743" s="663" t="s">
        <v>3269</v>
      </c>
      <c r="G743" s="662" t="s">
        <v>608</v>
      </c>
      <c r="H743" s="662" t="s">
        <v>1775</v>
      </c>
      <c r="I743" s="662" t="s">
        <v>1776</v>
      </c>
      <c r="J743" s="662" t="s">
        <v>1777</v>
      </c>
      <c r="K743" s="662" t="s">
        <v>1778</v>
      </c>
      <c r="L743" s="664">
        <v>41.349999999999994</v>
      </c>
      <c r="M743" s="664">
        <v>3</v>
      </c>
      <c r="N743" s="665">
        <v>124.04999999999998</v>
      </c>
    </row>
    <row r="744" spans="1:14" ht="14.4" customHeight="1" x14ac:dyDescent="0.3">
      <c r="A744" s="660" t="s">
        <v>2351</v>
      </c>
      <c r="B744" s="661" t="s">
        <v>3241</v>
      </c>
      <c r="C744" s="662" t="s">
        <v>2352</v>
      </c>
      <c r="D744" s="663" t="s">
        <v>3253</v>
      </c>
      <c r="E744" s="662" t="s">
        <v>586</v>
      </c>
      <c r="F744" s="663" t="s">
        <v>3269</v>
      </c>
      <c r="G744" s="662" t="s">
        <v>608</v>
      </c>
      <c r="H744" s="662" t="s">
        <v>709</v>
      </c>
      <c r="I744" s="662" t="s">
        <v>710</v>
      </c>
      <c r="J744" s="662" t="s">
        <v>711</v>
      </c>
      <c r="K744" s="662" t="s">
        <v>712</v>
      </c>
      <c r="L744" s="664">
        <v>63.80585990722772</v>
      </c>
      <c r="M744" s="664">
        <v>34</v>
      </c>
      <c r="N744" s="665">
        <v>2169.3992368457425</v>
      </c>
    </row>
    <row r="745" spans="1:14" ht="14.4" customHeight="1" x14ac:dyDescent="0.3">
      <c r="A745" s="660" t="s">
        <v>2351</v>
      </c>
      <c r="B745" s="661" t="s">
        <v>3241</v>
      </c>
      <c r="C745" s="662" t="s">
        <v>2352</v>
      </c>
      <c r="D745" s="663" t="s">
        <v>3253</v>
      </c>
      <c r="E745" s="662" t="s">
        <v>586</v>
      </c>
      <c r="F745" s="663" t="s">
        <v>3269</v>
      </c>
      <c r="G745" s="662" t="s">
        <v>608</v>
      </c>
      <c r="H745" s="662" t="s">
        <v>713</v>
      </c>
      <c r="I745" s="662" t="s">
        <v>714</v>
      </c>
      <c r="J745" s="662" t="s">
        <v>715</v>
      </c>
      <c r="K745" s="662" t="s">
        <v>716</v>
      </c>
      <c r="L745" s="664">
        <v>246.31714120175943</v>
      </c>
      <c r="M745" s="664">
        <v>99</v>
      </c>
      <c r="N745" s="665">
        <v>24385.396978974182</v>
      </c>
    </row>
    <row r="746" spans="1:14" ht="14.4" customHeight="1" x14ac:dyDescent="0.3">
      <c r="A746" s="660" t="s">
        <v>2351</v>
      </c>
      <c r="B746" s="661" t="s">
        <v>3241</v>
      </c>
      <c r="C746" s="662" t="s">
        <v>2352</v>
      </c>
      <c r="D746" s="663" t="s">
        <v>3253</v>
      </c>
      <c r="E746" s="662" t="s">
        <v>586</v>
      </c>
      <c r="F746" s="663" t="s">
        <v>3269</v>
      </c>
      <c r="G746" s="662" t="s">
        <v>608</v>
      </c>
      <c r="H746" s="662" t="s">
        <v>2387</v>
      </c>
      <c r="I746" s="662" t="s">
        <v>2388</v>
      </c>
      <c r="J746" s="662" t="s">
        <v>2389</v>
      </c>
      <c r="K746" s="662" t="s">
        <v>716</v>
      </c>
      <c r="L746" s="664">
        <v>329.41999999999996</v>
      </c>
      <c r="M746" s="664">
        <v>69</v>
      </c>
      <c r="N746" s="665">
        <v>22729.979999999996</v>
      </c>
    </row>
    <row r="747" spans="1:14" ht="14.4" customHeight="1" x14ac:dyDescent="0.3">
      <c r="A747" s="660" t="s">
        <v>2351</v>
      </c>
      <c r="B747" s="661" t="s">
        <v>3241</v>
      </c>
      <c r="C747" s="662" t="s">
        <v>2352</v>
      </c>
      <c r="D747" s="663" t="s">
        <v>3253</v>
      </c>
      <c r="E747" s="662" t="s">
        <v>586</v>
      </c>
      <c r="F747" s="663" t="s">
        <v>3269</v>
      </c>
      <c r="G747" s="662" t="s">
        <v>608</v>
      </c>
      <c r="H747" s="662" t="s">
        <v>717</v>
      </c>
      <c r="I747" s="662" t="s">
        <v>718</v>
      </c>
      <c r="J747" s="662" t="s">
        <v>719</v>
      </c>
      <c r="K747" s="662" t="s">
        <v>720</v>
      </c>
      <c r="L747" s="664">
        <v>144.8496589671584</v>
      </c>
      <c r="M747" s="664">
        <v>2</v>
      </c>
      <c r="N747" s="665">
        <v>289.69931793431681</v>
      </c>
    </row>
    <row r="748" spans="1:14" ht="14.4" customHeight="1" x14ac:dyDescent="0.3">
      <c r="A748" s="660" t="s">
        <v>2351</v>
      </c>
      <c r="B748" s="661" t="s">
        <v>3241</v>
      </c>
      <c r="C748" s="662" t="s">
        <v>2352</v>
      </c>
      <c r="D748" s="663" t="s">
        <v>3253</v>
      </c>
      <c r="E748" s="662" t="s">
        <v>586</v>
      </c>
      <c r="F748" s="663" t="s">
        <v>3269</v>
      </c>
      <c r="G748" s="662" t="s">
        <v>608</v>
      </c>
      <c r="H748" s="662" t="s">
        <v>2390</v>
      </c>
      <c r="I748" s="662" t="s">
        <v>2391</v>
      </c>
      <c r="J748" s="662" t="s">
        <v>885</v>
      </c>
      <c r="K748" s="662" t="s">
        <v>2392</v>
      </c>
      <c r="L748" s="664">
        <v>284.10999999999996</v>
      </c>
      <c r="M748" s="664">
        <v>1</v>
      </c>
      <c r="N748" s="665">
        <v>284.10999999999996</v>
      </c>
    </row>
    <row r="749" spans="1:14" ht="14.4" customHeight="1" x14ac:dyDescent="0.3">
      <c r="A749" s="660" t="s">
        <v>2351</v>
      </c>
      <c r="B749" s="661" t="s">
        <v>3241</v>
      </c>
      <c r="C749" s="662" t="s">
        <v>2352</v>
      </c>
      <c r="D749" s="663" t="s">
        <v>3253</v>
      </c>
      <c r="E749" s="662" t="s">
        <v>586</v>
      </c>
      <c r="F749" s="663" t="s">
        <v>3269</v>
      </c>
      <c r="G749" s="662" t="s">
        <v>608</v>
      </c>
      <c r="H749" s="662" t="s">
        <v>1779</v>
      </c>
      <c r="I749" s="662" t="s">
        <v>1780</v>
      </c>
      <c r="J749" s="662" t="s">
        <v>1781</v>
      </c>
      <c r="K749" s="662" t="s">
        <v>1782</v>
      </c>
      <c r="L749" s="664">
        <v>446.59849999999994</v>
      </c>
      <c r="M749" s="664">
        <v>1</v>
      </c>
      <c r="N749" s="665">
        <v>446.59849999999994</v>
      </c>
    </row>
    <row r="750" spans="1:14" ht="14.4" customHeight="1" x14ac:dyDescent="0.3">
      <c r="A750" s="660" t="s">
        <v>2351</v>
      </c>
      <c r="B750" s="661" t="s">
        <v>3241</v>
      </c>
      <c r="C750" s="662" t="s">
        <v>2352</v>
      </c>
      <c r="D750" s="663" t="s">
        <v>3253</v>
      </c>
      <c r="E750" s="662" t="s">
        <v>586</v>
      </c>
      <c r="F750" s="663" t="s">
        <v>3269</v>
      </c>
      <c r="G750" s="662" t="s">
        <v>608</v>
      </c>
      <c r="H750" s="662" t="s">
        <v>2393</v>
      </c>
      <c r="I750" s="662" t="s">
        <v>2394</v>
      </c>
      <c r="J750" s="662" t="s">
        <v>2395</v>
      </c>
      <c r="K750" s="662" t="s">
        <v>2396</v>
      </c>
      <c r="L750" s="664">
        <v>130.71</v>
      </c>
      <c r="M750" s="664">
        <v>1</v>
      </c>
      <c r="N750" s="665">
        <v>130.71</v>
      </c>
    </row>
    <row r="751" spans="1:14" ht="14.4" customHeight="1" x14ac:dyDescent="0.3">
      <c r="A751" s="660" t="s">
        <v>2351</v>
      </c>
      <c r="B751" s="661" t="s">
        <v>3241</v>
      </c>
      <c r="C751" s="662" t="s">
        <v>2352</v>
      </c>
      <c r="D751" s="663" t="s">
        <v>3253</v>
      </c>
      <c r="E751" s="662" t="s">
        <v>586</v>
      </c>
      <c r="F751" s="663" t="s">
        <v>3269</v>
      </c>
      <c r="G751" s="662" t="s">
        <v>608</v>
      </c>
      <c r="H751" s="662" t="s">
        <v>725</v>
      </c>
      <c r="I751" s="662" t="s">
        <v>726</v>
      </c>
      <c r="J751" s="662" t="s">
        <v>727</v>
      </c>
      <c r="K751" s="662" t="s">
        <v>728</v>
      </c>
      <c r="L751" s="664">
        <v>41.24</v>
      </c>
      <c r="M751" s="664">
        <v>1</v>
      </c>
      <c r="N751" s="665">
        <v>41.24</v>
      </c>
    </row>
    <row r="752" spans="1:14" ht="14.4" customHeight="1" x14ac:dyDescent="0.3">
      <c r="A752" s="660" t="s">
        <v>2351</v>
      </c>
      <c r="B752" s="661" t="s">
        <v>3241</v>
      </c>
      <c r="C752" s="662" t="s">
        <v>2352</v>
      </c>
      <c r="D752" s="663" t="s">
        <v>3253</v>
      </c>
      <c r="E752" s="662" t="s">
        <v>586</v>
      </c>
      <c r="F752" s="663" t="s">
        <v>3269</v>
      </c>
      <c r="G752" s="662" t="s">
        <v>608</v>
      </c>
      <c r="H752" s="662" t="s">
        <v>1783</v>
      </c>
      <c r="I752" s="662" t="s">
        <v>1784</v>
      </c>
      <c r="J752" s="662" t="s">
        <v>1034</v>
      </c>
      <c r="K752" s="662" t="s">
        <v>1785</v>
      </c>
      <c r="L752" s="664">
        <v>185.61039089095311</v>
      </c>
      <c r="M752" s="664">
        <v>49</v>
      </c>
      <c r="N752" s="665">
        <v>9094.909153656703</v>
      </c>
    </row>
    <row r="753" spans="1:14" ht="14.4" customHeight="1" x14ac:dyDescent="0.3">
      <c r="A753" s="660" t="s">
        <v>2351</v>
      </c>
      <c r="B753" s="661" t="s">
        <v>3241</v>
      </c>
      <c r="C753" s="662" t="s">
        <v>2352</v>
      </c>
      <c r="D753" s="663" t="s">
        <v>3253</v>
      </c>
      <c r="E753" s="662" t="s">
        <v>586</v>
      </c>
      <c r="F753" s="663" t="s">
        <v>3269</v>
      </c>
      <c r="G753" s="662" t="s">
        <v>608</v>
      </c>
      <c r="H753" s="662" t="s">
        <v>729</v>
      </c>
      <c r="I753" s="662" t="s">
        <v>729</v>
      </c>
      <c r="J753" s="662" t="s">
        <v>730</v>
      </c>
      <c r="K753" s="662" t="s">
        <v>731</v>
      </c>
      <c r="L753" s="664">
        <v>36.540604542025335</v>
      </c>
      <c r="M753" s="664">
        <v>330</v>
      </c>
      <c r="N753" s="665">
        <v>12058.399498868361</v>
      </c>
    </row>
    <row r="754" spans="1:14" ht="14.4" customHeight="1" x14ac:dyDescent="0.3">
      <c r="A754" s="660" t="s">
        <v>2351</v>
      </c>
      <c r="B754" s="661" t="s">
        <v>3241</v>
      </c>
      <c r="C754" s="662" t="s">
        <v>2352</v>
      </c>
      <c r="D754" s="663" t="s">
        <v>3253</v>
      </c>
      <c r="E754" s="662" t="s">
        <v>586</v>
      </c>
      <c r="F754" s="663" t="s">
        <v>3269</v>
      </c>
      <c r="G754" s="662" t="s">
        <v>608</v>
      </c>
      <c r="H754" s="662" t="s">
        <v>2397</v>
      </c>
      <c r="I754" s="662" t="s">
        <v>2398</v>
      </c>
      <c r="J754" s="662" t="s">
        <v>734</v>
      </c>
      <c r="K754" s="662" t="s">
        <v>2399</v>
      </c>
      <c r="L754" s="664">
        <v>59.521403194514008</v>
      </c>
      <c r="M754" s="664">
        <v>5</v>
      </c>
      <c r="N754" s="665">
        <v>297.60701597257003</v>
      </c>
    </row>
    <row r="755" spans="1:14" ht="14.4" customHeight="1" x14ac:dyDescent="0.3">
      <c r="A755" s="660" t="s">
        <v>2351</v>
      </c>
      <c r="B755" s="661" t="s">
        <v>3241</v>
      </c>
      <c r="C755" s="662" t="s">
        <v>2352</v>
      </c>
      <c r="D755" s="663" t="s">
        <v>3253</v>
      </c>
      <c r="E755" s="662" t="s">
        <v>586</v>
      </c>
      <c r="F755" s="663" t="s">
        <v>3269</v>
      </c>
      <c r="G755" s="662" t="s">
        <v>608</v>
      </c>
      <c r="H755" s="662" t="s">
        <v>740</v>
      </c>
      <c r="I755" s="662" t="s">
        <v>741</v>
      </c>
      <c r="J755" s="662" t="s">
        <v>742</v>
      </c>
      <c r="K755" s="662" t="s">
        <v>743</v>
      </c>
      <c r="L755" s="664">
        <v>157.71000000000004</v>
      </c>
      <c r="M755" s="664">
        <v>1</v>
      </c>
      <c r="N755" s="665">
        <v>157.71000000000004</v>
      </c>
    </row>
    <row r="756" spans="1:14" ht="14.4" customHeight="1" x14ac:dyDescent="0.3">
      <c r="A756" s="660" t="s">
        <v>2351</v>
      </c>
      <c r="B756" s="661" t="s">
        <v>3241</v>
      </c>
      <c r="C756" s="662" t="s">
        <v>2352</v>
      </c>
      <c r="D756" s="663" t="s">
        <v>3253</v>
      </c>
      <c r="E756" s="662" t="s">
        <v>586</v>
      </c>
      <c r="F756" s="663" t="s">
        <v>3269</v>
      </c>
      <c r="G756" s="662" t="s">
        <v>608</v>
      </c>
      <c r="H756" s="662" t="s">
        <v>2400</v>
      </c>
      <c r="I756" s="662" t="s">
        <v>2401</v>
      </c>
      <c r="J756" s="662" t="s">
        <v>746</v>
      </c>
      <c r="K756" s="662" t="s">
        <v>2402</v>
      </c>
      <c r="L756" s="664">
        <v>73.789933563130518</v>
      </c>
      <c r="M756" s="664">
        <v>1</v>
      </c>
      <c r="N756" s="665">
        <v>73.789933563130518</v>
      </c>
    </row>
    <row r="757" spans="1:14" ht="14.4" customHeight="1" x14ac:dyDescent="0.3">
      <c r="A757" s="660" t="s">
        <v>2351</v>
      </c>
      <c r="B757" s="661" t="s">
        <v>3241</v>
      </c>
      <c r="C757" s="662" t="s">
        <v>2352</v>
      </c>
      <c r="D757" s="663" t="s">
        <v>3253</v>
      </c>
      <c r="E757" s="662" t="s">
        <v>586</v>
      </c>
      <c r="F757" s="663" t="s">
        <v>3269</v>
      </c>
      <c r="G757" s="662" t="s">
        <v>608</v>
      </c>
      <c r="H757" s="662" t="s">
        <v>752</v>
      </c>
      <c r="I757" s="662" t="s">
        <v>753</v>
      </c>
      <c r="J757" s="662" t="s">
        <v>754</v>
      </c>
      <c r="K757" s="662" t="s">
        <v>755</v>
      </c>
      <c r="L757" s="664">
        <v>113.56000000000003</v>
      </c>
      <c r="M757" s="664">
        <v>1</v>
      </c>
      <c r="N757" s="665">
        <v>113.56000000000003</v>
      </c>
    </row>
    <row r="758" spans="1:14" ht="14.4" customHeight="1" x14ac:dyDescent="0.3">
      <c r="A758" s="660" t="s">
        <v>2351</v>
      </c>
      <c r="B758" s="661" t="s">
        <v>3241</v>
      </c>
      <c r="C758" s="662" t="s">
        <v>2352</v>
      </c>
      <c r="D758" s="663" t="s">
        <v>3253</v>
      </c>
      <c r="E758" s="662" t="s">
        <v>586</v>
      </c>
      <c r="F758" s="663" t="s">
        <v>3269</v>
      </c>
      <c r="G758" s="662" t="s">
        <v>608</v>
      </c>
      <c r="H758" s="662" t="s">
        <v>2403</v>
      </c>
      <c r="I758" s="662" t="s">
        <v>2404</v>
      </c>
      <c r="J758" s="662" t="s">
        <v>2405</v>
      </c>
      <c r="K758" s="662" t="s">
        <v>1397</v>
      </c>
      <c r="L758" s="664">
        <v>48.539999999999992</v>
      </c>
      <c r="M758" s="664">
        <v>1</v>
      </c>
      <c r="N758" s="665">
        <v>48.539999999999992</v>
      </c>
    </row>
    <row r="759" spans="1:14" ht="14.4" customHeight="1" x14ac:dyDescent="0.3">
      <c r="A759" s="660" t="s">
        <v>2351</v>
      </c>
      <c r="B759" s="661" t="s">
        <v>3241</v>
      </c>
      <c r="C759" s="662" t="s">
        <v>2352</v>
      </c>
      <c r="D759" s="663" t="s">
        <v>3253</v>
      </c>
      <c r="E759" s="662" t="s">
        <v>586</v>
      </c>
      <c r="F759" s="663" t="s">
        <v>3269</v>
      </c>
      <c r="G759" s="662" t="s">
        <v>608</v>
      </c>
      <c r="H759" s="662" t="s">
        <v>2406</v>
      </c>
      <c r="I759" s="662" t="s">
        <v>2407</v>
      </c>
      <c r="J759" s="662" t="s">
        <v>2408</v>
      </c>
      <c r="K759" s="662" t="s">
        <v>2409</v>
      </c>
      <c r="L759" s="664">
        <v>254.52</v>
      </c>
      <c r="M759" s="664">
        <v>1</v>
      </c>
      <c r="N759" s="665">
        <v>254.52</v>
      </c>
    </row>
    <row r="760" spans="1:14" ht="14.4" customHeight="1" x14ac:dyDescent="0.3">
      <c r="A760" s="660" t="s">
        <v>2351</v>
      </c>
      <c r="B760" s="661" t="s">
        <v>3241</v>
      </c>
      <c r="C760" s="662" t="s">
        <v>2352</v>
      </c>
      <c r="D760" s="663" t="s">
        <v>3253</v>
      </c>
      <c r="E760" s="662" t="s">
        <v>586</v>
      </c>
      <c r="F760" s="663" t="s">
        <v>3269</v>
      </c>
      <c r="G760" s="662" t="s">
        <v>608</v>
      </c>
      <c r="H760" s="662" t="s">
        <v>782</v>
      </c>
      <c r="I760" s="662" t="s">
        <v>783</v>
      </c>
      <c r="J760" s="662" t="s">
        <v>784</v>
      </c>
      <c r="K760" s="662" t="s">
        <v>785</v>
      </c>
      <c r="L760" s="664">
        <v>51.1</v>
      </c>
      <c r="M760" s="664">
        <v>1</v>
      </c>
      <c r="N760" s="665">
        <v>51.1</v>
      </c>
    </row>
    <row r="761" spans="1:14" ht="14.4" customHeight="1" x14ac:dyDescent="0.3">
      <c r="A761" s="660" t="s">
        <v>2351</v>
      </c>
      <c r="B761" s="661" t="s">
        <v>3241</v>
      </c>
      <c r="C761" s="662" t="s">
        <v>2352</v>
      </c>
      <c r="D761" s="663" t="s">
        <v>3253</v>
      </c>
      <c r="E761" s="662" t="s">
        <v>586</v>
      </c>
      <c r="F761" s="663" t="s">
        <v>3269</v>
      </c>
      <c r="G761" s="662" t="s">
        <v>608</v>
      </c>
      <c r="H761" s="662" t="s">
        <v>786</v>
      </c>
      <c r="I761" s="662" t="s">
        <v>787</v>
      </c>
      <c r="J761" s="662" t="s">
        <v>788</v>
      </c>
      <c r="K761" s="662" t="s">
        <v>789</v>
      </c>
      <c r="L761" s="664">
        <v>326.22934086436527</v>
      </c>
      <c r="M761" s="664">
        <v>3</v>
      </c>
      <c r="N761" s="665">
        <v>978.68802259309575</v>
      </c>
    </row>
    <row r="762" spans="1:14" ht="14.4" customHeight="1" x14ac:dyDescent="0.3">
      <c r="A762" s="660" t="s">
        <v>2351</v>
      </c>
      <c r="B762" s="661" t="s">
        <v>3241</v>
      </c>
      <c r="C762" s="662" t="s">
        <v>2352</v>
      </c>
      <c r="D762" s="663" t="s">
        <v>3253</v>
      </c>
      <c r="E762" s="662" t="s">
        <v>586</v>
      </c>
      <c r="F762" s="663" t="s">
        <v>3269</v>
      </c>
      <c r="G762" s="662" t="s">
        <v>608</v>
      </c>
      <c r="H762" s="662" t="s">
        <v>794</v>
      </c>
      <c r="I762" s="662" t="s">
        <v>795</v>
      </c>
      <c r="J762" s="662" t="s">
        <v>703</v>
      </c>
      <c r="K762" s="662" t="s">
        <v>796</v>
      </c>
      <c r="L762" s="664">
        <v>21.587142857142855</v>
      </c>
      <c r="M762" s="664">
        <v>7</v>
      </c>
      <c r="N762" s="665">
        <v>151.10999999999999</v>
      </c>
    </row>
    <row r="763" spans="1:14" ht="14.4" customHeight="1" x14ac:dyDescent="0.3">
      <c r="A763" s="660" t="s">
        <v>2351</v>
      </c>
      <c r="B763" s="661" t="s">
        <v>3241</v>
      </c>
      <c r="C763" s="662" t="s">
        <v>2352</v>
      </c>
      <c r="D763" s="663" t="s">
        <v>3253</v>
      </c>
      <c r="E763" s="662" t="s">
        <v>586</v>
      </c>
      <c r="F763" s="663" t="s">
        <v>3269</v>
      </c>
      <c r="G763" s="662" t="s">
        <v>608</v>
      </c>
      <c r="H763" s="662" t="s">
        <v>1786</v>
      </c>
      <c r="I763" s="662" t="s">
        <v>1787</v>
      </c>
      <c r="J763" s="662" t="s">
        <v>1788</v>
      </c>
      <c r="K763" s="662"/>
      <c r="L763" s="664">
        <v>204.68879457834089</v>
      </c>
      <c r="M763" s="664">
        <v>1</v>
      </c>
      <c r="N763" s="665">
        <v>204.68879457834089</v>
      </c>
    </row>
    <row r="764" spans="1:14" ht="14.4" customHeight="1" x14ac:dyDescent="0.3">
      <c r="A764" s="660" t="s">
        <v>2351</v>
      </c>
      <c r="B764" s="661" t="s">
        <v>3241</v>
      </c>
      <c r="C764" s="662" t="s">
        <v>2352</v>
      </c>
      <c r="D764" s="663" t="s">
        <v>3253</v>
      </c>
      <c r="E764" s="662" t="s">
        <v>586</v>
      </c>
      <c r="F764" s="663" t="s">
        <v>3269</v>
      </c>
      <c r="G764" s="662" t="s">
        <v>608</v>
      </c>
      <c r="H764" s="662" t="s">
        <v>2410</v>
      </c>
      <c r="I764" s="662" t="s">
        <v>2411</v>
      </c>
      <c r="J764" s="662" t="s">
        <v>2412</v>
      </c>
      <c r="K764" s="662" t="s">
        <v>2413</v>
      </c>
      <c r="L764" s="664">
        <v>154.78050000000002</v>
      </c>
      <c r="M764" s="664">
        <v>4</v>
      </c>
      <c r="N764" s="665">
        <v>619.12200000000007</v>
      </c>
    </row>
    <row r="765" spans="1:14" ht="14.4" customHeight="1" x14ac:dyDescent="0.3">
      <c r="A765" s="660" t="s">
        <v>2351</v>
      </c>
      <c r="B765" s="661" t="s">
        <v>3241</v>
      </c>
      <c r="C765" s="662" t="s">
        <v>2352</v>
      </c>
      <c r="D765" s="663" t="s">
        <v>3253</v>
      </c>
      <c r="E765" s="662" t="s">
        <v>586</v>
      </c>
      <c r="F765" s="663" t="s">
        <v>3269</v>
      </c>
      <c r="G765" s="662" t="s">
        <v>608</v>
      </c>
      <c r="H765" s="662" t="s">
        <v>1793</v>
      </c>
      <c r="I765" s="662" t="s">
        <v>1794</v>
      </c>
      <c r="J765" s="662" t="s">
        <v>1795</v>
      </c>
      <c r="K765" s="662" t="s">
        <v>1796</v>
      </c>
      <c r="L765" s="664">
        <v>222.89649352759486</v>
      </c>
      <c r="M765" s="664">
        <v>3</v>
      </c>
      <c r="N765" s="665">
        <v>668.68948058278454</v>
      </c>
    </row>
    <row r="766" spans="1:14" ht="14.4" customHeight="1" x14ac:dyDescent="0.3">
      <c r="A766" s="660" t="s">
        <v>2351</v>
      </c>
      <c r="B766" s="661" t="s">
        <v>3241</v>
      </c>
      <c r="C766" s="662" t="s">
        <v>2352</v>
      </c>
      <c r="D766" s="663" t="s">
        <v>3253</v>
      </c>
      <c r="E766" s="662" t="s">
        <v>586</v>
      </c>
      <c r="F766" s="663" t="s">
        <v>3269</v>
      </c>
      <c r="G766" s="662" t="s">
        <v>608</v>
      </c>
      <c r="H766" s="662" t="s">
        <v>2414</v>
      </c>
      <c r="I766" s="662" t="s">
        <v>2415</v>
      </c>
      <c r="J766" s="662" t="s">
        <v>2416</v>
      </c>
      <c r="K766" s="662" t="s">
        <v>1179</v>
      </c>
      <c r="L766" s="664">
        <v>71.61</v>
      </c>
      <c r="M766" s="664">
        <v>4</v>
      </c>
      <c r="N766" s="665">
        <v>286.44</v>
      </c>
    </row>
    <row r="767" spans="1:14" ht="14.4" customHeight="1" x14ac:dyDescent="0.3">
      <c r="A767" s="660" t="s">
        <v>2351</v>
      </c>
      <c r="B767" s="661" t="s">
        <v>3241</v>
      </c>
      <c r="C767" s="662" t="s">
        <v>2352</v>
      </c>
      <c r="D767" s="663" t="s">
        <v>3253</v>
      </c>
      <c r="E767" s="662" t="s">
        <v>586</v>
      </c>
      <c r="F767" s="663" t="s">
        <v>3269</v>
      </c>
      <c r="G767" s="662" t="s">
        <v>608</v>
      </c>
      <c r="H767" s="662" t="s">
        <v>2417</v>
      </c>
      <c r="I767" s="662" t="s">
        <v>2418</v>
      </c>
      <c r="J767" s="662" t="s">
        <v>2419</v>
      </c>
      <c r="K767" s="662" t="s">
        <v>2420</v>
      </c>
      <c r="L767" s="664">
        <v>107.33</v>
      </c>
      <c r="M767" s="664">
        <v>1</v>
      </c>
      <c r="N767" s="665">
        <v>107.33</v>
      </c>
    </row>
    <row r="768" spans="1:14" ht="14.4" customHeight="1" x14ac:dyDescent="0.3">
      <c r="A768" s="660" t="s">
        <v>2351</v>
      </c>
      <c r="B768" s="661" t="s">
        <v>3241</v>
      </c>
      <c r="C768" s="662" t="s">
        <v>2352</v>
      </c>
      <c r="D768" s="663" t="s">
        <v>3253</v>
      </c>
      <c r="E768" s="662" t="s">
        <v>586</v>
      </c>
      <c r="F768" s="663" t="s">
        <v>3269</v>
      </c>
      <c r="G768" s="662" t="s">
        <v>608</v>
      </c>
      <c r="H768" s="662" t="s">
        <v>820</v>
      </c>
      <c r="I768" s="662" t="s">
        <v>821</v>
      </c>
      <c r="J768" s="662" t="s">
        <v>822</v>
      </c>
      <c r="K768" s="662" t="s">
        <v>823</v>
      </c>
      <c r="L768" s="664">
        <v>117.63000000000002</v>
      </c>
      <c r="M768" s="664">
        <v>1</v>
      </c>
      <c r="N768" s="665">
        <v>117.63000000000002</v>
      </c>
    </row>
    <row r="769" spans="1:14" ht="14.4" customHeight="1" x14ac:dyDescent="0.3">
      <c r="A769" s="660" t="s">
        <v>2351</v>
      </c>
      <c r="B769" s="661" t="s">
        <v>3241</v>
      </c>
      <c r="C769" s="662" t="s">
        <v>2352</v>
      </c>
      <c r="D769" s="663" t="s">
        <v>3253</v>
      </c>
      <c r="E769" s="662" t="s">
        <v>586</v>
      </c>
      <c r="F769" s="663" t="s">
        <v>3269</v>
      </c>
      <c r="G769" s="662" t="s">
        <v>608</v>
      </c>
      <c r="H769" s="662" t="s">
        <v>2421</v>
      </c>
      <c r="I769" s="662" t="s">
        <v>2422</v>
      </c>
      <c r="J769" s="662" t="s">
        <v>2423</v>
      </c>
      <c r="K769" s="662" t="s">
        <v>2424</v>
      </c>
      <c r="L769" s="664">
        <v>103.68962838843136</v>
      </c>
      <c r="M769" s="664">
        <v>1</v>
      </c>
      <c r="N769" s="665">
        <v>103.68962838843136</v>
      </c>
    </row>
    <row r="770" spans="1:14" ht="14.4" customHeight="1" x14ac:dyDescent="0.3">
      <c r="A770" s="660" t="s">
        <v>2351</v>
      </c>
      <c r="B770" s="661" t="s">
        <v>3241</v>
      </c>
      <c r="C770" s="662" t="s">
        <v>2352</v>
      </c>
      <c r="D770" s="663" t="s">
        <v>3253</v>
      </c>
      <c r="E770" s="662" t="s">
        <v>586</v>
      </c>
      <c r="F770" s="663" t="s">
        <v>3269</v>
      </c>
      <c r="G770" s="662" t="s">
        <v>608</v>
      </c>
      <c r="H770" s="662" t="s">
        <v>828</v>
      </c>
      <c r="I770" s="662" t="s">
        <v>829</v>
      </c>
      <c r="J770" s="662" t="s">
        <v>830</v>
      </c>
      <c r="K770" s="662" t="s">
        <v>831</v>
      </c>
      <c r="L770" s="664">
        <v>124.2</v>
      </c>
      <c r="M770" s="664">
        <v>1</v>
      </c>
      <c r="N770" s="665">
        <v>124.2</v>
      </c>
    </row>
    <row r="771" spans="1:14" ht="14.4" customHeight="1" x14ac:dyDescent="0.3">
      <c r="A771" s="660" t="s">
        <v>2351</v>
      </c>
      <c r="B771" s="661" t="s">
        <v>3241</v>
      </c>
      <c r="C771" s="662" t="s">
        <v>2352</v>
      </c>
      <c r="D771" s="663" t="s">
        <v>3253</v>
      </c>
      <c r="E771" s="662" t="s">
        <v>586</v>
      </c>
      <c r="F771" s="663" t="s">
        <v>3269</v>
      </c>
      <c r="G771" s="662" t="s">
        <v>608</v>
      </c>
      <c r="H771" s="662" t="s">
        <v>836</v>
      </c>
      <c r="I771" s="662" t="s">
        <v>837</v>
      </c>
      <c r="J771" s="662" t="s">
        <v>838</v>
      </c>
      <c r="K771" s="662" t="s">
        <v>839</v>
      </c>
      <c r="L771" s="664">
        <v>359.67950619500937</v>
      </c>
      <c r="M771" s="664">
        <v>36</v>
      </c>
      <c r="N771" s="665">
        <v>12948.462223020337</v>
      </c>
    </row>
    <row r="772" spans="1:14" ht="14.4" customHeight="1" x14ac:dyDescent="0.3">
      <c r="A772" s="660" t="s">
        <v>2351</v>
      </c>
      <c r="B772" s="661" t="s">
        <v>3241</v>
      </c>
      <c r="C772" s="662" t="s">
        <v>2352</v>
      </c>
      <c r="D772" s="663" t="s">
        <v>3253</v>
      </c>
      <c r="E772" s="662" t="s">
        <v>586</v>
      </c>
      <c r="F772" s="663" t="s">
        <v>3269</v>
      </c>
      <c r="G772" s="662" t="s">
        <v>608</v>
      </c>
      <c r="H772" s="662" t="s">
        <v>840</v>
      </c>
      <c r="I772" s="662" t="s">
        <v>841</v>
      </c>
      <c r="J772" s="662" t="s">
        <v>842</v>
      </c>
      <c r="K772" s="662" t="s">
        <v>843</v>
      </c>
      <c r="L772" s="664">
        <v>63.579999999999991</v>
      </c>
      <c r="M772" s="664">
        <v>27</v>
      </c>
      <c r="N772" s="665">
        <v>1716.6599999999999</v>
      </c>
    </row>
    <row r="773" spans="1:14" ht="14.4" customHeight="1" x14ac:dyDescent="0.3">
      <c r="A773" s="660" t="s">
        <v>2351</v>
      </c>
      <c r="B773" s="661" t="s">
        <v>3241</v>
      </c>
      <c r="C773" s="662" t="s">
        <v>2352</v>
      </c>
      <c r="D773" s="663" t="s">
        <v>3253</v>
      </c>
      <c r="E773" s="662" t="s">
        <v>586</v>
      </c>
      <c r="F773" s="663" t="s">
        <v>3269</v>
      </c>
      <c r="G773" s="662" t="s">
        <v>608</v>
      </c>
      <c r="H773" s="662" t="s">
        <v>2425</v>
      </c>
      <c r="I773" s="662" t="s">
        <v>2425</v>
      </c>
      <c r="J773" s="662" t="s">
        <v>2426</v>
      </c>
      <c r="K773" s="662" t="s">
        <v>1799</v>
      </c>
      <c r="L773" s="664">
        <v>158.32932405507196</v>
      </c>
      <c r="M773" s="664">
        <v>1</v>
      </c>
      <c r="N773" s="665">
        <v>158.32932405507196</v>
      </c>
    </row>
    <row r="774" spans="1:14" ht="14.4" customHeight="1" x14ac:dyDescent="0.3">
      <c r="A774" s="660" t="s">
        <v>2351</v>
      </c>
      <c r="B774" s="661" t="s">
        <v>3241</v>
      </c>
      <c r="C774" s="662" t="s">
        <v>2352</v>
      </c>
      <c r="D774" s="663" t="s">
        <v>3253</v>
      </c>
      <c r="E774" s="662" t="s">
        <v>586</v>
      </c>
      <c r="F774" s="663" t="s">
        <v>3269</v>
      </c>
      <c r="G774" s="662" t="s">
        <v>608</v>
      </c>
      <c r="H774" s="662" t="s">
        <v>1804</v>
      </c>
      <c r="I774" s="662" t="s">
        <v>1805</v>
      </c>
      <c r="J774" s="662" t="s">
        <v>1806</v>
      </c>
      <c r="K774" s="662" t="s">
        <v>1807</v>
      </c>
      <c r="L774" s="664">
        <v>70.39</v>
      </c>
      <c r="M774" s="664">
        <v>1</v>
      </c>
      <c r="N774" s="665">
        <v>70.39</v>
      </c>
    </row>
    <row r="775" spans="1:14" ht="14.4" customHeight="1" x14ac:dyDescent="0.3">
      <c r="A775" s="660" t="s">
        <v>2351</v>
      </c>
      <c r="B775" s="661" t="s">
        <v>3241</v>
      </c>
      <c r="C775" s="662" t="s">
        <v>2352</v>
      </c>
      <c r="D775" s="663" t="s">
        <v>3253</v>
      </c>
      <c r="E775" s="662" t="s">
        <v>586</v>
      </c>
      <c r="F775" s="663" t="s">
        <v>3269</v>
      </c>
      <c r="G775" s="662" t="s">
        <v>608</v>
      </c>
      <c r="H775" s="662" t="s">
        <v>2427</v>
      </c>
      <c r="I775" s="662" t="s">
        <v>2428</v>
      </c>
      <c r="J775" s="662" t="s">
        <v>1062</v>
      </c>
      <c r="K775" s="662" t="s">
        <v>2429</v>
      </c>
      <c r="L775" s="664">
        <v>121.84</v>
      </c>
      <c r="M775" s="664">
        <v>1</v>
      </c>
      <c r="N775" s="665">
        <v>121.84</v>
      </c>
    </row>
    <row r="776" spans="1:14" ht="14.4" customHeight="1" x14ac:dyDescent="0.3">
      <c r="A776" s="660" t="s">
        <v>2351</v>
      </c>
      <c r="B776" s="661" t="s">
        <v>3241</v>
      </c>
      <c r="C776" s="662" t="s">
        <v>2352</v>
      </c>
      <c r="D776" s="663" t="s">
        <v>3253</v>
      </c>
      <c r="E776" s="662" t="s">
        <v>586</v>
      </c>
      <c r="F776" s="663" t="s">
        <v>3269</v>
      </c>
      <c r="G776" s="662" t="s">
        <v>608</v>
      </c>
      <c r="H776" s="662" t="s">
        <v>1808</v>
      </c>
      <c r="I776" s="662" t="s">
        <v>1809</v>
      </c>
      <c r="J776" s="662" t="s">
        <v>850</v>
      </c>
      <c r="K776" s="662" t="s">
        <v>1810</v>
      </c>
      <c r="L776" s="664">
        <v>128.8731182485765</v>
      </c>
      <c r="M776" s="664">
        <v>12</v>
      </c>
      <c r="N776" s="665">
        <v>1546.4774189829179</v>
      </c>
    </row>
    <row r="777" spans="1:14" ht="14.4" customHeight="1" x14ac:dyDescent="0.3">
      <c r="A777" s="660" t="s">
        <v>2351</v>
      </c>
      <c r="B777" s="661" t="s">
        <v>3241</v>
      </c>
      <c r="C777" s="662" t="s">
        <v>2352</v>
      </c>
      <c r="D777" s="663" t="s">
        <v>3253</v>
      </c>
      <c r="E777" s="662" t="s">
        <v>586</v>
      </c>
      <c r="F777" s="663" t="s">
        <v>3269</v>
      </c>
      <c r="G777" s="662" t="s">
        <v>608</v>
      </c>
      <c r="H777" s="662" t="s">
        <v>864</v>
      </c>
      <c r="I777" s="662" t="s">
        <v>865</v>
      </c>
      <c r="J777" s="662" t="s">
        <v>866</v>
      </c>
      <c r="K777" s="662" t="s">
        <v>867</v>
      </c>
      <c r="L777" s="664">
        <v>88.492800447480093</v>
      </c>
      <c r="M777" s="664">
        <v>38</v>
      </c>
      <c r="N777" s="665">
        <v>3362.7264170042436</v>
      </c>
    </row>
    <row r="778" spans="1:14" ht="14.4" customHeight="1" x14ac:dyDescent="0.3">
      <c r="A778" s="660" t="s">
        <v>2351</v>
      </c>
      <c r="B778" s="661" t="s">
        <v>3241</v>
      </c>
      <c r="C778" s="662" t="s">
        <v>2352</v>
      </c>
      <c r="D778" s="663" t="s">
        <v>3253</v>
      </c>
      <c r="E778" s="662" t="s">
        <v>586</v>
      </c>
      <c r="F778" s="663" t="s">
        <v>3269</v>
      </c>
      <c r="G778" s="662" t="s">
        <v>608</v>
      </c>
      <c r="H778" s="662" t="s">
        <v>2430</v>
      </c>
      <c r="I778" s="662" t="s">
        <v>2431</v>
      </c>
      <c r="J778" s="662" t="s">
        <v>2294</v>
      </c>
      <c r="K778" s="662" t="s">
        <v>2432</v>
      </c>
      <c r="L778" s="664">
        <v>48.950414963981714</v>
      </c>
      <c r="M778" s="664">
        <v>50</v>
      </c>
      <c r="N778" s="665">
        <v>2447.5207481990856</v>
      </c>
    </row>
    <row r="779" spans="1:14" ht="14.4" customHeight="1" x14ac:dyDescent="0.3">
      <c r="A779" s="660" t="s">
        <v>2351</v>
      </c>
      <c r="B779" s="661" t="s">
        <v>3241</v>
      </c>
      <c r="C779" s="662" t="s">
        <v>2352</v>
      </c>
      <c r="D779" s="663" t="s">
        <v>3253</v>
      </c>
      <c r="E779" s="662" t="s">
        <v>586</v>
      </c>
      <c r="F779" s="663" t="s">
        <v>3269</v>
      </c>
      <c r="G779" s="662" t="s">
        <v>608</v>
      </c>
      <c r="H779" s="662" t="s">
        <v>872</v>
      </c>
      <c r="I779" s="662" t="s">
        <v>873</v>
      </c>
      <c r="J779" s="662" t="s">
        <v>870</v>
      </c>
      <c r="K779" s="662" t="s">
        <v>874</v>
      </c>
      <c r="L779" s="664">
        <v>279.85119651883997</v>
      </c>
      <c r="M779" s="664">
        <v>69</v>
      </c>
      <c r="N779" s="665">
        <v>19309.732559799959</v>
      </c>
    </row>
    <row r="780" spans="1:14" ht="14.4" customHeight="1" x14ac:dyDescent="0.3">
      <c r="A780" s="660" t="s">
        <v>2351</v>
      </c>
      <c r="B780" s="661" t="s">
        <v>3241</v>
      </c>
      <c r="C780" s="662" t="s">
        <v>2352</v>
      </c>
      <c r="D780" s="663" t="s">
        <v>3253</v>
      </c>
      <c r="E780" s="662" t="s">
        <v>586</v>
      </c>
      <c r="F780" s="663" t="s">
        <v>3269</v>
      </c>
      <c r="G780" s="662" t="s">
        <v>608</v>
      </c>
      <c r="H780" s="662" t="s">
        <v>875</v>
      </c>
      <c r="I780" s="662" t="s">
        <v>876</v>
      </c>
      <c r="J780" s="662" t="s">
        <v>877</v>
      </c>
      <c r="K780" s="662" t="s">
        <v>878</v>
      </c>
      <c r="L780" s="664">
        <v>380.45987245348311</v>
      </c>
      <c r="M780" s="664">
        <v>11</v>
      </c>
      <c r="N780" s="665">
        <v>4185.0585969883141</v>
      </c>
    </row>
    <row r="781" spans="1:14" ht="14.4" customHeight="1" x14ac:dyDescent="0.3">
      <c r="A781" s="660" t="s">
        <v>2351</v>
      </c>
      <c r="B781" s="661" t="s">
        <v>3241</v>
      </c>
      <c r="C781" s="662" t="s">
        <v>2352</v>
      </c>
      <c r="D781" s="663" t="s">
        <v>3253</v>
      </c>
      <c r="E781" s="662" t="s">
        <v>586</v>
      </c>
      <c r="F781" s="663" t="s">
        <v>3269</v>
      </c>
      <c r="G781" s="662" t="s">
        <v>608</v>
      </c>
      <c r="H781" s="662" t="s">
        <v>2433</v>
      </c>
      <c r="I781" s="662" t="s">
        <v>2434</v>
      </c>
      <c r="J781" s="662" t="s">
        <v>2435</v>
      </c>
      <c r="K781" s="662" t="s">
        <v>2436</v>
      </c>
      <c r="L781" s="664">
        <v>538.03000000000031</v>
      </c>
      <c r="M781" s="664">
        <v>1</v>
      </c>
      <c r="N781" s="665">
        <v>538.03000000000031</v>
      </c>
    </row>
    <row r="782" spans="1:14" ht="14.4" customHeight="1" x14ac:dyDescent="0.3">
      <c r="A782" s="660" t="s">
        <v>2351</v>
      </c>
      <c r="B782" s="661" t="s">
        <v>3241</v>
      </c>
      <c r="C782" s="662" t="s">
        <v>2352</v>
      </c>
      <c r="D782" s="663" t="s">
        <v>3253</v>
      </c>
      <c r="E782" s="662" t="s">
        <v>586</v>
      </c>
      <c r="F782" s="663" t="s">
        <v>3269</v>
      </c>
      <c r="G782" s="662" t="s">
        <v>608</v>
      </c>
      <c r="H782" s="662" t="s">
        <v>2437</v>
      </c>
      <c r="I782" s="662" t="s">
        <v>2438</v>
      </c>
      <c r="J782" s="662" t="s">
        <v>2439</v>
      </c>
      <c r="K782" s="662" t="s">
        <v>2440</v>
      </c>
      <c r="L782" s="664">
        <v>112.45333333333333</v>
      </c>
      <c r="M782" s="664">
        <v>3</v>
      </c>
      <c r="N782" s="665">
        <v>337.36</v>
      </c>
    </row>
    <row r="783" spans="1:14" ht="14.4" customHeight="1" x14ac:dyDescent="0.3">
      <c r="A783" s="660" t="s">
        <v>2351</v>
      </c>
      <c r="B783" s="661" t="s">
        <v>3241</v>
      </c>
      <c r="C783" s="662" t="s">
        <v>2352</v>
      </c>
      <c r="D783" s="663" t="s">
        <v>3253</v>
      </c>
      <c r="E783" s="662" t="s">
        <v>586</v>
      </c>
      <c r="F783" s="663" t="s">
        <v>3269</v>
      </c>
      <c r="G783" s="662" t="s">
        <v>608</v>
      </c>
      <c r="H783" s="662" t="s">
        <v>2441</v>
      </c>
      <c r="I783" s="662" t="s">
        <v>2442</v>
      </c>
      <c r="J783" s="662" t="s">
        <v>2443</v>
      </c>
      <c r="K783" s="662" t="s">
        <v>2444</v>
      </c>
      <c r="L783" s="664">
        <v>153.24885508038523</v>
      </c>
      <c r="M783" s="664">
        <v>1</v>
      </c>
      <c r="N783" s="665">
        <v>153.24885508038523</v>
      </c>
    </row>
    <row r="784" spans="1:14" ht="14.4" customHeight="1" x14ac:dyDescent="0.3">
      <c r="A784" s="660" t="s">
        <v>2351</v>
      </c>
      <c r="B784" s="661" t="s">
        <v>3241</v>
      </c>
      <c r="C784" s="662" t="s">
        <v>2352</v>
      </c>
      <c r="D784" s="663" t="s">
        <v>3253</v>
      </c>
      <c r="E784" s="662" t="s">
        <v>586</v>
      </c>
      <c r="F784" s="663" t="s">
        <v>3269</v>
      </c>
      <c r="G784" s="662" t="s">
        <v>608</v>
      </c>
      <c r="H784" s="662" t="s">
        <v>883</v>
      </c>
      <c r="I784" s="662" t="s">
        <v>884</v>
      </c>
      <c r="J784" s="662" t="s">
        <v>885</v>
      </c>
      <c r="K784" s="662" t="s">
        <v>886</v>
      </c>
      <c r="L784" s="664">
        <v>159.84000000000012</v>
      </c>
      <c r="M784" s="664">
        <v>1</v>
      </c>
      <c r="N784" s="665">
        <v>159.84000000000012</v>
      </c>
    </row>
    <row r="785" spans="1:14" ht="14.4" customHeight="1" x14ac:dyDescent="0.3">
      <c r="A785" s="660" t="s">
        <v>2351</v>
      </c>
      <c r="B785" s="661" t="s">
        <v>3241</v>
      </c>
      <c r="C785" s="662" t="s">
        <v>2352</v>
      </c>
      <c r="D785" s="663" t="s">
        <v>3253</v>
      </c>
      <c r="E785" s="662" t="s">
        <v>586</v>
      </c>
      <c r="F785" s="663" t="s">
        <v>3269</v>
      </c>
      <c r="G785" s="662" t="s">
        <v>608</v>
      </c>
      <c r="H785" s="662" t="s">
        <v>891</v>
      </c>
      <c r="I785" s="662" t="s">
        <v>892</v>
      </c>
      <c r="J785" s="662" t="s">
        <v>893</v>
      </c>
      <c r="K785" s="662" t="s">
        <v>894</v>
      </c>
      <c r="L785" s="664">
        <v>26.280000000000008</v>
      </c>
      <c r="M785" s="664">
        <v>1</v>
      </c>
      <c r="N785" s="665">
        <v>26.280000000000008</v>
      </c>
    </row>
    <row r="786" spans="1:14" ht="14.4" customHeight="1" x14ac:dyDescent="0.3">
      <c r="A786" s="660" t="s">
        <v>2351</v>
      </c>
      <c r="B786" s="661" t="s">
        <v>3241</v>
      </c>
      <c r="C786" s="662" t="s">
        <v>2352</v>
      </c>
      <c r="D786" s="663" t="s">
        <v>3253</v>
      </c>
      <c r="E786" s="662" t="s">
        <v>586</v>
      </c>
      <c r="F786" s="663" t="s">
        <v>3269</v>
      </c>
      <c r="G786" s="662" t="s">
        <v>608</v>
      </c>
      <c r="H786" s="662" t="s">
        <v>895</v>
      </c>
      <c r="I786" s="662" t="s">
        <v>896</v>
      </c>
      <c r="J786" s="662" t="s">
        <v>897</v>
      </c>
      <c r="K786" s="662" t="s">
        <v>898</v>
      </c>
      <c r="L786" s="664">
        <v>219.92155996317555</v>
      </c>
      <c r="M786" s="664">
        <v>121</v>
      </c>
      <c r="N786" s="665">
        <v>26610.508755544241</v>
      </c>
    </row>
    <row r="787" spans="1:14" ht="14.4" customHeight="1" x14ac:dyDescent="0.3">
      <c r="A787" s="660" t="s">
        <v>2351</v>
      </c>
      <c r="B787" s="661" t="s">
        <v>3241</v>
      </c>
      <c r="C787" s="662" t="s">
        <v>2352</v>
      </c>
      <c r="D787" s="663" t="s">
        <v>3253</v>
      </c>
      <c r="E787" s="662" t="s">
        <v>586</v>
      </c>
      <c r="F787" s="663" t="s">
        <v>3269</v>
      </c>
      <c r="G787" s="662" t="s">
        <v>608</v>
      </c>
      <c r="H787" s="662" t="s">
        <v>906</v>
      </c>
      <c r="I787" s="662" t="s">
        <v>215</v>
      </c>
      <c r="J787" s="662" t="s">
        <v>907</v>
      </c>
      <c r="K787" s="662"/>
      <c r="L787" s="664">
        <v>97.320302600535911</v>
      </c>
      <c r="M787" s="664">
        <v>62</v>
      </c>
      <c r="N787" s="665">
        <v>6033.8587612332267</v>
      </c>
    </row>
    <row r="788" spans="1:14" ht="14.4" customHeight="1" x14ac:dyDescent="0.3">
      <c r="A788" s="660" t="s">
        <v>2351</v>
      </c>
      <c r="B788" s="661" t="s">
        <v>3241</v>
      </c>
      <c r="C788" s="662" t="s">
        <v>2352</v>
      </c>
      <c r="D788" s="663" t="s">
        <v>3253</v>
      </c>
      <c r="E788" s="662" t="s">
        <v>586</v>
      </c>
      <c r="F788" s="663" t="s">
        <v>3269</v>
      </c>
      <c r="G788" s="662" t="s">
        <v>608</v>
      </c>
      <c r="H788" s="662" t="s">
        <v>910</v>
      </c>
      <c r="I788" s="662" t="s">
        <v>215</v>
      </c>
      <c r="J788" s="662" t="s">
        <v>911</v>
      </c>
      <c r="K788" s="662"/>
      <c r="L788" s="664">
        <v>216.80956907975786</v>
      </c>
      <c r="M788" s="664">
        <v>16</v>
      </c>
      <c r="N788" s="665">
        <v>3468.9531052761258</v>
      </c>
    </row>
    <row r="789" spans="1:14" ht="14.4" customHeight="1" x14ac:dyDescent="0.3">
      <c r="A789" s="660" t="s">
        <v>2351</v>
      </c>
      <c r="B789" s="661" t="s">
        <v>3241</v>
      </c>
      <c r="C789" s="662" t="s">
        <v>2352</v>
      </c>
      <c r="D789" s="663" t="s">
        <v>3253</v>
      </c>
      <c r="E789" s="662" t="s">
        <v>586</v>
      </c>
      <c r="F789" s="663" t="s">
        <v>3269</v>
      </c>
      <c r="G789" s="662" t="s">
        <v>608</v>
      </c>
      <c r="H789" s="662" t="s">
        <v>914</v>
      </c>
      <c r="I789" s="662" t="s">
        <v>215</v>
      </c>
      <c r="J789" s="662" t="s">
        <v>915</v>
      </c>
      <c r="K789" s="662"/>
      <c r="L789" s="664">
        <v>146.52699999999999</v>
      </c>
      <c r="M789" s="664">
        <v>10</v>
      </c>
      <c r="N789" s="665">
        <v>1465.27</v>
      </c>
    </row>
    <row r="790" spans="1:14" ht="14.4" customHeight="1" x14ac:dyDescent="0.3">
      <c r="A790" s="660" t="s">
        <v>2351</v>
      </c>
      <c r="B790" s="661" t="s">
        <v>3241</v>
      </c>
      <c r="C790" s="662" t="s">
        <v>2352</v>
      </c>
      <c r="D790" s="663" t="s">
        <v>3253</v>
      </c>
      <c r="E790" s="662" t="s">
        <v>586</v>
      </c>
      <c r="F790" s="663" t="s">
        <v>3269</v>
      </c>
      <c r="G790" s="662" t="s">
        <v>608</v>
      </c>
      <c r="H790" s="662" t="s">
        <v>916</v>
      </c>
      <c r="I790" s="662" t="s">
        <v>215</v>
      </c>
      <c r="J790" s="662" t="s">
        <v>917</v>
      </c>
      <c r="K790" s="662"/>
      <c r="L790" s="664">
        <v>99.469463652503521</v>
      </c>
      <c r="M790" s="664">
        <v>78</v>
      </c>
      <c r="N790" s="665">
        <v>7758.6181648952743</v>
      </c>
    </row>
    <row r="791" spans="1:14" ht="14.4" customHeight="1" x14ac:dyDescent="0.3">
      <c r="A791" s="660" t="s">
        <v>2351</v>
      </c>
      <c r="B791" s="661" t="s">
        <v>3241</v>
      </c>
      <c r="C791" s="662" t="s">
        <v>2352</v>
      </c>
      <c r="D791" s="663" t="s">
        <v>3253</v>
      </c>
      <c r="E791" s="662" t="s">
        <v>586</v>
      </c>
      <c r="F791" s="663" t="s">
        <v>3269</v>
      </c>
      <c r="G791" s="662" t="s">
        <v>608</v>
      </c>
      <c r="H791" s="662" t="s">
        <v>1816</v>
      </c>
      <c r="I791" s="662" t="s">
        <v>1817</v>
      </c>
      <c r="J791" s="662" t="s">
        <v>1818</v>
      </c>
      <c r="K791" s="662" t="s">
        <v>1819</v>
      </c>
      <c r="L791" s="664">
        <v>68.884191574810316</v>
      </c>
      <c r="M791" s="664">
        <v>52</v>
      </c>
      <c r="N791" s="665">
        <v>3581.9779618901366</v>
      </c>
    </row>
    <row r="792" spans="1:14" ht="14.4" customHeight="1" x14ac:dyDescent="0.3">
      <c r="A792" s="660" t="s">
        <v>2351</v>
      </c>
      <c r="B792" s="661" t="s">
        <v>3241</v>
      </c>
      <c r="C792" s="662" t="s">
        <v>2352</v>
      </c>
      <c r="D792" s="663" t="s">
        <v>3253</v>
      </c>
      <c r="E792" s="662" t="s">
        <v>586</v>
      </c>
      <c r="F792" s="663" t="s">
        <v>3269</v>
      </c>
      <c r="G792" s="662" t="s">
        <v>608</v>
      </c>
      <c r="H792" s="662" t="s">
        <v>928</v>
      </c>
      <c r="I792" s="662" t="s">
        <v>929</v>
      </c>
      <c r="J792" s="662" t="s">
        <v>930</v>
      </c>
      <c r="K792" s="662" t="s">
        <v>931</v>
      </c>
      <c r="L792" s="664">
        <v>62.468034593823951</v>
      </c>
      <c r="M792" s="664">
        <v>5</v>
      </c>
      <c r="N792" s="665">
        <v>312.34017296911975</v>
      </c>
    </row>
    <row r="793" spans="1:14" ht="14.4" customHeight="1" x14ac:dyDescent="0.3">
      <c r="A793" s="660" t="s">
        <v>2351</v>
      </c>
      <c r="B793" s="661" t="s">
        <v>3241</v>
      </c>
      <c r="C793" s="662" t="s">
        <v>2352</v>
      </c>
      <c r="D793" s="663" t="s">
        <v>3253</v>
      </c>
      <c r="E793" s="662" t="s">
        <v>586</v>
      </c>
      <c r="F793" s="663" t="s">
        <v>3269</v>
      </c>
      <c r="G793" s="662" t="s">
        <v>608</v>
      </c>
      <c r="H793" s="662" t="s">
        <v>932</v>
      </c>
      <c r="I793" s="662" t="s">
        <v>933</v>
      </c>
      <c r="J793" s="662" t="s">
        <v>934</v>
      </c>
      <c r="K793" s="662" t="s">
        <v>935</v>
      </c>
      <c r="L793" s="664">
        <v>112.95971239420021</v>
      </c>
      <c r="M793" s="664">
        <v>5</v>
      </c>
      <c r="N793" s="665">
        <v>564.79856197100105</v>
      </c>
    </row>
    <row r="794" spans="1:14" ht="14.4" customHeight="1" x14ac:dyDescent="0.3">
      <c r="A794" s="660" t="s">
        <v>2351</v>
      </c>
      <c r="B794" s="661" t="s">
        <v>3241</v>
      </c>
      <c r="C794" s="662" t="s">
        <v>2352</v>
      </c>
      <c r="D794" s="663" t="s">
        <v>3253</v>
      </c>
      <c r="E794" s="662" t="s">
        <v>586</v>
      </c>
      <c r="F794" s="663" t="s">
        <v>3269</v>
      </c>
      <c r="G794" s="662" t="s">
        <v>608</v>
      </c>
      <c r="H794" s="662" t="s">
        <v>1823</v>
      </c>
      <c r="I794" s="662" t="s">
        <v>1824</v>
      </c>
      <c r="J794" s="662" t="s">
        <v>1825</v>
      </c>
      <c r="K794" s="662" t="s">
        <v>1826</v>
      </c>
      <c r="L794" s="664">
        <v>40.637333250496887</v>
      </c>
      <c r="M794" s="664">
        <v>188</v>
      </c>
      <c r="N794" s="665">
        <v>7639.8186510934147</v>
      </c>
    </row>
    <row r="795" spans="1:14" ht="14.4" customHeight="1" x14ac:dyDescent="0.3">
      <c r="A795" s="660" t="s">
        <v>2351</v>
      </c>
      <c r="B795" s="661" t="s">
        <v>3241</v>
      </c>
      <c r="C795" s="662" t="s">
        <v>2352</v>
      </c>
      <c r="D795" s="663" t="s">
        <v>3253</v>
      </c>
      <c r="E795" s="662" t="s">
        <v>586</v>
      </c>
      <c r="F795" s="663" t="s">
        <v>3269</v>
      </c>
      <c r="G795" s="662" t="s">
        <v>608</v>
      </c>
      <c r="H795" s="662" t="s">
        <v>948</v>
      </c>
      <c r="I795" s="662" t="s">
        <v>949</v>
      </c>
      <c r="J795" s="662" t="s">
        <v>950</v>
      </c>
      <c r="K795" s="662" t="s">
        <v>951</v>
      </c>
      <c r="L795" s="664">
        <v>88.1</v>
      </c>
      <c r="M795" s="664">
        <v>5</v>
      </c>
      <c r="N795" s="665">
        <v>440.5</v>
      </c>
    </row>
    <row r="796" spans="1:14" ht="14.4" customHeight="1" x14ac:dyDescent="0.3">
      <c r="A796" s="660" t="s">
        <v>2351</v>
      </c>
      <c r="B796" s="661" t="s">
        <v>3241</v>
      </c>
      <c r="C796" s="662" t="s">
        <v>2352</v>
      </c>
      <c r="D796" s="663" t="s">
        <v>3253</v>
      </c>
      <c r="E796" s="662" t="s">
        <v>586</v>
      </c>
      <c r="F796" s="663" t="s">
        <v>3269</v>
      </c>
      <c r="G796" s="662" t="s">
        <v>608</v>
      </c>
      <c r="H796" s="662" t="s">
        <v>970</v>
      </c>
      <c r="I796" s="662" t="s">
        <v>971</v>
      </c>
      <c r="J796" s="662" t="s">
        <v>972</v>
      </c>
      <c r="K796" s="662" t="s">
        <v>973</v>
      </c>
      <c r="L796" s="664">
        <v>18.219999999999995</v>
      </c>
      <c r="M796" s="664">
        <v>2</v>
      </c>
      <c r="N796" s="665">
        <v>36.439999999999991</v>
      </c>
    </row>
    <row r="797" spans="1:14" ht="14.4" customHeight="1" x14ac:dyDescent="0.3">
      <c r="A797" s="660" t="s">
        <v>2351</v>
      </c>
      <c r="B797" s="661" t="s">
        <v>3241</v>
      </c>
      <c r="C797" s="662" t="s">
        <v>2352</v>
      </c>
      <c r="D797" s="663" t="s">
        <v>3253</v>
      </c>
      <c r="E797" s="662" t="s">
        <v>586</v>
      </c>
      <c r="F797" s="663" t="s">
        <v>3269</v>
      </c>
      <c r="G797" s="662" t="s">
        <v>608</v>
      </c>
      <c r="H797" s="662" t="s">
        <v>978</v>
      </c>
      <c r="I797" s="662" t="s">
        <v>979</v>
      </c>
      <c r="J797" s="662" t="s">
        <v>976</v>
      </c>
      <c r="K797" s="662" t="s">
        <v>980</v>
      </c>
      <c r="L797" s="664">
        <v>34.669999999999987</v>
      </c>
      <c r="M797" s="664">
        <v>1</v>
      </c>
      <c r="N797" s="665">
        <v>34.669999999999987</v>
      </c>
    </row>
    <row r="798" spans="1:14" ht="14.4" customHeight="1" x14ac:dyDescent="0.3">
      <c r="A798" s="660" t="s">
        <v>2351</v>
      </c>
      <c r="B798" s="661" t="s">
        <v>3241</v>
      </c>
      <c r="C798" s="662" t="s">
        <v>2352</v>
      </c>
      <c r="D798" s="663" t="s">
        <v>3253</v>
      </c>
      <c r="E798" s="662" t="s">
        <v>586</v>
      </c>
      <c r="F798" s="663" t="s">
        <v>3269</v>
      </c>
      <c r="G798" s="662" t="s">
        <v>608</v>
      </c>
      <c r="H798" s="662" t="s">
        <v>2445</v>
      </c>
      <c r="I798" s="662" t="s">
        <v>2446</v>
      </c>
      <c r="J798" s="662" t="s">
        <v>983</v>
      </c>
      <c r="K798" s="662" t="s">
        <v>2447</v>
      </c>
      <c r="L798" s="664">
        <v>200.02000000000015</v>
      </c>
      <c r="M798" s="664">
        <v>1</v>
      </c>
      <c r="N798" s="665">
        <v>200.02000000000015</v>
      </c>
    </row>
    <row r="799" spans="1:14" ht="14.4" customHeight="1" x14ac:dyDescent="0.3">
      <c r="A799" s="660" t="s">
        <v>2351</v>
      </c>
      <c r="B799" s="661" t="s">
        <v>3241</v>
      </c>
      <c r="C799" s="662" t="s">
        <v>2352</v>
      </c>
      <c r="D799" s="663" t="s">
        <v>3253</v>
      </c>
      <c r="E799" s="662" t="s">
        <v>586</v>
      </c>
      <c r="F799" s="663" t="s">
        <v>3269</v>
      </c>
      <c r="G799" s="662" t="s">
        <v>608</v>
      </c>
      <c r="H799" s="662" t="s">
        <v>1827</v>
      </c>
      <c r="I799" s="662" t="s">
        <v>1828</v>
      </c>
      <c r="J799" s="662" t="s">
        <v>1829</v>
      </c>
      <c r="K799" s="662" t="s">
        <v>739</v>
      </c>
      <c r="L799" s="664">
        <v>265.4733333333333</v>
      </c>
      <c r="M799" s="664">
        <v>1</v>
      </c>
      <c r="N799" s="665">
        <v>265.4733333333333</v>
      </c>
    </row>
    <row r="800" spans="1:14" ht="14.4" customHeight="1" x14ac:dyDescent="0.3">
      <c r="A800" s="660" t="s">
        <v>2351</v>
      </c>
      <c r="B800" s="661" t="s">
        <v>3241</v>
      </c>
      <c r="C800" s="662" t="s">
        <v>2352</v>
      </c>
      <c r="D800" s="663" t="s">
        <v>3253</v>
      </c>
      <c r="E800" s="662" t="s">
        <v>586</v>
      </c>
      <c r="F800" s="663" t="s">
        <v>3269</v>
      </c>
      <c r="G800" s="662" t="s">
        <v>608</v>
      </c>
      <c r="H800" s="662" t="s">
        <v>991</v>
      </c>
      <c r="I800" s="662" t="s">
        <v>992</v>
      </c>
      <c r="J800" s="662" t="s">
        <v>993</v>
      </c>
      <c r="K800" s="662" t="s">
        <v>994</v>
      </c>
      <c r="L800" s="664">
        <v>208.69050000000001</v>
      </c>
      <c r="M800" s="664">
        <v>5</v>
      </c>
      <c r="N800" s="665">
        <v>1043.4525000000001</v>
      </c>
    </row>
    <row r="801" spans="1:14" ht="14.4" customHeight="1" x14ac:dyDescent="0.3">
      <c r="A801" s="660" t="s">
        <v>2351</v>
      </c>
      <c r="B801" s="661" t="s">
        <v>3241</v>
      </c>
      <c r="C801" s="662" t="s">
        <v>2352</v>
      </c>
      <c r="D801" s="663" t="s">
        <v>3253</v>
      </c>
      <c r="E801" s="662" t="s">
        <v>586</v>
      </c>
      <c r="F801" s="663" t="s">
        <v>3269</v>
      </c>
      <c r="G801" s="662" t="s">
        <v>608</v>
      </c>
      <c r="H801" s="662" t="s">
        <v>995</v>
      </c>
      <c r="I801" s="662" t="s">
        <v>215</v>
      </c>
      <c r="J801" s="662" t="s">
        <v>996</v>
      </c>
      <c r="K801" s="662"/>
      <c r="L801" s="664">
        <v>191.13066245907359</v>
      </c>
      <c r="M801" s="664">
        <v>91</v>
      </c>
      <c r="N801" s="665">
        <v>17392.890283775698</v>
      </c>
    </row>
    <row r="802" spans="1:14" ht="14.4" customHeight="1" x14ac:dyDescent="0.3">
      <c r="A802" s="660" t="s">
        <v>2351</v>
      </c>
      <c r="B802" s="661" t="s">
        <v>3241</v>
      </c>
      <c r="C802" s="662" t="s">
        <v>2352</v>
      </c>
      <c r="D802" s="663" t="s">
        <v>3253</v>
      </c>
      <c r="E802" s="662" t="s">
        <v>586</v>
      </c>
      <c r="F802" s="663" t="s">
        <v>3269</v>
      </c>
      <c r="G802" s="662" t="s">
        <v>608</v>
      </c>
      <c r="H802" s="662" t="s">
        <v>999</v>
      </c>
      <c r="I802" s="662" t="s">
        <v>215</v>
      </c>
      <c r="J802" s="662" t="s">
        <v>1000</v>
      </c>
      <c r="K802" s="662"/>
      <c r="L802" s="664">
        <v>161.4819741772676</v>
      </c>
      <c r="M802" s="664">
        <v>16</v>
      </c>
      <c r="N802" s="665">
        <v>2583.7115868362816</v>
      </c>
    </row>
    <row r="803" spans="1:14" ht="14.4" customHeight="1" x14ac:dyDescent="0.3">
      <c r="A803" s="660" t="s">
        <v>2351</v>
      </c>
      <c r="B803" s="661" t="s">
        <v>3241</v>
      </c>
      <c r="C803" s="662" t="s">
        <v>2352</v>
      </c>
      <c r="D803" s="663" t="s">
        <v>3253</v>
      </c>
      <c r="E803" s="662" t="s">
        <v>586</v>
      </c>
      <c r="F803" s="663" t="s">
        <v>3269</v>
      </c>
      <c r="G803" s="662" t="s">
        <v>608</v>
      </c>
      <c r="H803" s="662" t="s">
        <v>1835</v>
      </c>
      <c r="I803" s="662" t="s">
        <v>215</v>
      </c>
      <c r="J803" s="662" t="s">
        <v>1836</v>
      </c>
      <c r="K803" s="662"/>
      <c r="L803" s="664">
        <v>99.739582344486266</v>
      </c>
      <c r="M803" s="664">
        <v>6</v>
      </c>
      <c r="N803" s="665">
        <v>598.43749406691757</v>
      </c>
    </row>
    <row r="804" spans="1:14" ht="14.4" customHeight="1" x14ac:dyDescent="0.3">
      <c r="A804" s="660" t="s">
        <v>2351</v>
      </c>
      <c r="B804" s="661" t="s">
        <v>3241</v>
      </c>
      <c r="C804" s="662" t="s">
        <v>2352</v>
      </c>
      <c r="D804" s="663" t="s">
        <v>3253</v>
      </c>
      <c r="E804" s="662" t="s">
        <v>586</v>
      </c>
      <c r="F804" s="663" t="s">
        <v>3269</v>
      </c>
      <c r="G804" s="662" t="s">
        <v>608</v>
      </c>
      <c r="H804" s="662" t="s">
        <v>1001</v>
      </c>
      <c r="I804" s="662" t="s">
        <v>1001</v>
      </c>
      <c r="J804" s="662" t="s">
        <v>610</v>
      </c>
      <c r="K804" s="662" t="s">
        <v>1002</v>
      </c>
      <c r="L804" s="664">
        <v>192.50024814863596</v>
      </c>
      <c r="M804" s="664">
        <v>34.799999999999997</v>
      </c>
      <c r="N804" s="665">
        <v>6699.0086355725307</v>
      </c>
    </row>
    <row r="805" spans="1:14" ht="14.4" customHeight="1" x14ac:dyDescent="0.3">
      <c r="A805" s="660" t="s">
        <v>2351</v>
      </c>
      <c r="B805" s="661" t="s">
        <v>3241</v>
      </c>
      <c r="C805" s="662" t="s">
        <v>2352</v>
      </c>
      <c r="D805" s="663" t="s">
        <v>3253</v>
      </c>
      <c r="E805" s="662" t="s">
        <v>586</v>
      </c>
      <c r="F805" s="663" t="s">
        <v>3269</v>
      </c>
      <c r="G805" s="662" t="s">
        <v>608</v>
      </c>
      <c r="H805" s="662" t="s">
        <v>1006</v>
      </c>
      <c r="I805" s="662" t="s">
        <v>1007</v>
      </c>
      <c r="J805" s="662" t="s">
        <v>652</v>
      </c>
      <c r="K805" s="662" t="s">
        <v>1008</v>
      </c>
      <c r="L805" s="664">
        <v>42.196692523892516</v>
      </c>
      <c r="M805" s="664">
        <v>55</v>
      </c>
      <c r="N805" s="665">
        <v>2320.8180888140882</v>
      </c>
    </row>
    <row r="806" spans="1:14" ht="14.4" customHeight="1" x14ac:dyDescent="0.3">
      <c r="A806" s="660" t="s">
        <v>2351</v>
      </c>
      <c r="B806" s="661" t="s">
        <v>3241</v>
      </c>
      <c r="C806" s="662" t="s">
        <v>2352</v>
      </c>
      <c r="D806" s="663" t="s">
        <v>3253</v>
      </c>
      <c r="E806" s="662" t="s">
        <v>586</v>
      </c>
      <c r="F806" s="663" t="s">
        <v>3269</v>
      </c>
      <c r="G806" s="662" t="s">
        <v>608</v>
      </c>
      <c r="H806" s="662" t="s">
        <v>2448</v>
      </c>
      <c r="I806" s="662" t="s">
        <v>2449</v>
      </c>
      <c r="J806" s="662" t="s">
        <v>1904</v>
      </c>
      <c r="K806" s="662" t="s">
        <v>638</v>
      </c>
      <c r="L806" s="664">
        <v>57.868262755244594</v>
      </c>
      <c r="M806" s="664">
        <v>48</v>
      </c>
      <c r="N806" s="665">
        <v>2777.6766122517406</v>
      </c>
    </row>
    <row r="807" spans="1:14" ht="14.4" customHeight="1" x14ac:dyDescent="0.3">
      <c r="A807" s="660" t="s">
        <v>2351</v>
      </c>
      <c r="B807" s="661" t="s">
        <v>3241</v>
      </c>
      <c r="C807" s="662" t="s">
        <v>2352</v>
      </c>
      <c r="D807" s="663" t="s">
        <v>3253</v>
      </c>
      <c r="E807" s="662" t="s">
        <v>586</v>
      </c>
      <c r="F807" s="663" t="s">
        <v>3269</v>
      </c>
      <c r="G807" s="662" t="s">
        <v>608</v>
      </c>
      <c r="H807" s="662" t="s">
        <v>1009</v>
      </c>
      <c r="I807" s="662" t="s">
        <v>1010</v>
      </c>
      <c r="J807" s="662" t="s">
        <v>1011</v>
      </c>
      <c r="K807" s="662" t="s">
        <v>634</v>
      </c>
      <c r="L807" s="664">
        <v>124.3022169420736</v>
      </c>
      <c r="M807" s="664">
        <v>1050</v>
      </c>
      <c r="N807" s="665">
        <v>130517.32778917727</v>
      </c>
    </row>
    <row r="808" spans="1:14" ht="14.4" customHeight="1" x14ac:dyDescent="0.3">
      <c r="A808" s="660" t="s">
        <v>2351</v>
      </c>
      <c r="B808" s="661" t="s">
        <v>3241</v>
      </c>
      <c r="C808" s="662" t="s">
        <v>2352</v>
      </c>
      <c r="D808" s="663" t="s">
        <v>3253</v>
      </c>
      <c r="E808" s="662" t="s">
        <v>586</v>
      </c>
      <c r="F808" s="663" t="s">
        <v>3269</v>
      </c>
      <c r="G808" s="662" t="s">
        <v>608</v>
      </c>
      <c r="H808" s="662" t="s">
        <v>1012</v>
      </c>
      <c r="I808" s="662" t="s">
        <v>1013</v>
      </c>
      <c r="J808" s="662" t="s">
        <v>1014</v>
      </c>
      <c r="K808" s="662" t="s">
        <v>1015</v>
      </c>
      <c r="L808" s="664">
        <v>62.133948095683159</v>
      </c>
      <c r="M808" s="664">
        <v>95</v>
      </c>
      <c r="N808" s="665">
        <v>5902.7250690899</v>
      </c>
    </row>
    <row r="809" spans="1:14" ht="14.4" customHeight="1" x14ac:dyDescent="0.3">
      <c r="A809" s="660" t="s">
        <v>2351</v>
      </c>
      <c r="B809" s="661" t="s">
        <v>3241</v>
      </c>
      <c r="C809" s="662" t="s">
        <v>2352</v>
      </c>
      <c r="D809" s="663" t="s">
        <v>3253</v>
      </c>
      <c r="E809" s="662" t="s">
        <v>586</v>
      </c>
      <c r="F809" s="663" t="s">
        <v>3269</v>
      </c>
      <c r="G809" s="662" t="s">
        <v>608</v>
      </c>
      <c r="H809" s="662" t="s">
        <v>2450</v>
      </c>
      <c r="I809" s="662" t="s">
        <v>2451</v>
      </c>
      <c r="J809" s="662" t="s">
        <v>2452</v>
      </c>
      <c r="K809" s="662" t="s">
        <v>2453</v>
      </c>
      <c r="L809" s="664">
        <v>107.7</v>
      </c>
      <c r="M809" s="664">
        <v>1</v>
      </c>
      <c r="N809" s="665">
        <v>107.7</v>
      </c>
    </row>
    <row r="810" spans="1:14" ht="14.4" customHeight="1" x14ac:dyDescent="0.3">
      <c r="A810" s="660" t="s">
        <v>2351</v>
      </c>
      <c r="B810" s="661" t="s">
        <v>3241</v>
      </c>
      <c r="C810" s="662" t="s">
        <v>2352</v>
      </c>
      <c r="D810" s="663" t="s">
        <v>3253</v>
      </c>
      <c r="E810" s="662" t="s">
        <v>586</v>
      </c>
      <c r="F810" s="663" t="s">
        <v>3269</v>
      </c>
      <c r="G810" s="662" t="s">
        <v>608</v>
      </c>
      <c r="H810" s="662" t="s">
        <v>2454</v>
      </c>
      <c r="I810" s="662" t="s">
        <v>2455</v>
      </c>
      <c r="J810" s="662" t="s">
        <v>2456</v>
      </c>
      <c r="K810" s="662" t="s">
        <v>1670</v>
      </c>
      <c r="L810" s="664">
        <v>359.0986165246988</v>
      </c>
      <c r="M810" s="664">
        <v>5</v>
      </c>
      <c r="N810" s="665">
        <v>1795.493082623494</v>
      </c>
    </row>
    <row r="811" spans="1:14" ht="14.4" customHeight="1" x14ac:dyDescent="0.3">
      <c r="A811" s="660" t="s">
        <v>2351</v>
      </c>
      <c r="B811" s="661" t="s">
        <v>3241</v>
      </c>
      <c r="C811" s="662" t="s">
        <v>2352</v>
      </c>
      <c r="D811" s="663" t="s">
        <v>3253</v>
      </c>
      <c r="E811" s="662" t="s">
        <v>586</v>
      </c>
      <c r="F811" s="663" t="s">
        <v>3269</v>
      </c>
      <c r="G811" s="662" t="s">
        <v>608</v>
      </c>
      <c r="H811" s="662" t="s">
        <v>1024</v>
      </c>
      <c r="I811" s="662" t="s">
        <v>1025</v>
      </c>
      <c r="J811" s="662" t="s">
        <v>1026</v>
      </c>
      <c r="K811" s="662" t="s">
        <v>1027</v>
      </c>
      <c r="L811" s="664">
        <v>1592.7942200060384</v>
      </c>
      <c r="M811" s="664">
        <v>37</v>
      </c>
      <c r="N811" s="665">
        <v>58933.386140223418</v>
      </c>
    </row>
    <row r="812" spans="1:14" ht="14.4" customHeight="1" x14ac:dyDescent="0.3">
      <c r="A812" s="660" t="s">
        <v>2351</v>
      </c>
      <c r="B812" s="661" t="s">
        <v>3241</v>
      </c>
      <c r="C812" s="662" t="s">
        <v>2352</v>
      </c>
      <c r="D812" s="663" t="s">
        <v>3253</v>
      </c>
      <c r="E812" s="662" t="s">
        <v>586</v>
      </c>
      <c r="F812" s="663" t="s">
        <v>3269</v>
      </c>
      <c r="G812" s="662" t="s">
        <v>608</v>
      </c>
      <c r="H812" s="662" t="s">
        <v>2457</v>
      </c>
      <c r="I812" s="662" t="s">
        <v>2458</v>
      </c>
      <c r="J812" s="662" t="s">
        <v>2459</v>
      </c>
      <c r="K812" s="662" t="s">
        <v>2460</v>
      </c>
      <c r="L812" s="664">
        <v>115.63960454116713</v>
      </c>
      <c r="M812" s="664">
        <v>1</v>
      </c>
      <c r="N812" s="665">
        <v>115.63960454116713</v>
      </c>
    </row>
    <row r="813" spans="1:14" ht="14.4" customHeight="1" x14ac:dyDescent="0.3">
      <c r="A813" s="660" t="s">
        <v>2351</v>
      </c>
      <c r="B813" s="661" t="s">
        <v>3241</v>
      </c>
      <c r="C813" s="662" t="s">
        <v>2352</v>
      </c>
      <c r="D813" s="663" t="s">
        <v>3253</v>
      </c>
      <c r="E813" s="662" t="s">
        <v>586</v>
      </c>
      <c r="F813" s="663" t="s">
        <v>3269</v>
      </c>
      <c r="G813" s="662" t="s">
        <v>608</v>
      </c>
      <c r="H813" s="662" t="s">
        <v>1028</v>
      </c>
      <c r="I813" s="662" t="s">
        <v>1029</v>
      </c>
      <c r="J813" s="662" t="s">
        <v>1030</v>
      </c>
      <c r="K813" s="662" t="s">
        <v>1031</v>
      </c>
      <c r="L813" s="664">
        <v>75.110628048935695</v>
      </c>
      <c r="M813" s="664">
        <v>99</v>
      </c>
      <c r="N813" s="665">
        <v>7435.9521768446339</v>
      </c>
    </row>
    <row r="814" spans="1:14" ht="14.4" customHeight="1" x14ac:dyDescent="0.3">
      <c r="A814" s="660" t="s">
        <v>2351</v>
      </c>
      <c r="B814" s="661" t="s">
        <v>3241</v>
      </c>
      <c r="C814" s="662" t="s">
        <v>2352</v>
      </c>
      <c r="D814" s="663" t="s">
        <v>3253</v>
      </c>
      <c r="E814" s="662" t="s">
        <v>586</v>
      </c>
      <c r="F814" s="663" t="s">
        <v>3269</v>
      </c>
      <c r="G814" s="662" t="s">
        <v>608</v>
      </c>
      <c r="H814" s="662" t="s">
        <v>1032</v>
      </c>
      <c r="I814" s="662" t="s">
        <v>1033</v>
      </c>
      <c r="J814" s="662" t="s">
        <v>1034</v>
      </c>
      <c r="K814" s="662" t="s">
        <v>1035</v>
      </c>
      <c r="L814" s="664">
        <v>234.81290322580648</v>
      </c>
      <c r="M814" s="664">
        <v>62</v>
      </c>
      <c r="N814" s="665">
        <v>14558.400000000001</v>
      </c>
    </row>
    <row r="815" spans="1:14" ht="14.4" customHeight="1" x14ac:dyDescent="0.3">
      <c r="A815" s="660" t="s">
        <v>2351</v>
      </c>
      <c r="B815" s="661" t="s">
        <v>3241</v>
      </c>
      <c r="C815" s="662" t="s">
        <v>2352</v>
      </c>
      <c r="D815" s="663" t="s">
        <v>3253</v>
      </c>
      <c r="E815" s="662" t="s">
        <v>586</v>
      </c>
      <c r="F815" s="663" t="s">
        <v>3269</v>
      </c>
      <c r="G815" s="662" t="s">
        <v>608</v>
      </c>
      <c r="H815" s="662" t="s">
        <v>2461</v>
      </c>
      <c r="I815" s="662" t="s">
        <v>2462</v>
      </c>
      <c r="J815" s="662" t="s">
        <v>2463</v>
      </c>
      <c r="K815" s="662" t="s">
        <v>2464</v>
      </c>
      <c r="L815" s="664">
        <v>101.21196127905321</v>
      </c>
      <c r="M815" s="664">
        <v>10</v>
      </c>
      <c r="N815" s="665">
        <v>1012.1196127905321</v>
      </c>
    </row>
    <row r="816" spans="1:14" ht="14.4" customHeight="1" x14ac:dyDescent="0.3">
      <c r="A816" s="660" t="s">
        <v>2351</v>
      </c>
      <c r="B816" s="661" t="s">
        <v>3241</v>
      </c>
      <c r="C816" s="662" t="s">
        <v>2352</v>
      </c>
      <c r="D816" s="663" t="s">
        <v>3253</v>
      </c>
      <c r="E816" s="662" t="s">
        <v>586</v>
      </c>
      <c r="F816" s="663" t="s">
        <v>3269</v>
      </c>
      <c r="G816" s="662" t="s">
        <v>608</v>
      </c>
      <c r="H816" s="662" t="s">
        <v>1843</v>
      </c>
      <c r="I816" s="662" t="s">
        <v>1844</v>
      </c>
      <c r="J816" s="662" t="s">
        <v>1845</v>
      </c>
      <c r="K816" s="662" t="s">
        <v>1846</v>
      </c>
      <c r="L816" s="664">
        <v>1704.9248979591839</v>
      </c>
      <c r="M816" s="664">
        <v>49</v>
      </c>
      <c r="N816" s="665">
        <v>83541.320000000007</v>
      </c>
    </row>
    <row r="817" spans="1:14" ht="14.4" customHeight="1" x14ac:dyDescent="0.3">
      <c r="A817" s="660" t="s">
        <v>2351</v>
      </c>
      <c r="B817" s="661" t="s">
        <v>3241</v>
      </c>
      <c r="C817" s="662" t="s">
        <v>2352</v>
      </c>
      <c r="D817" s="663" t="s">
        <v>3253</v>
      </c>
      <c r="E817" s="662" t="s">
        <v>586</v>
      </c>
      <c r="F817" s="663" t="s">
        <v>3269</v>
      </c>
      <c r="G817" s="662" t="s">
        <v>608</v>
      </c>
      <c r="H817" s="662" t="s">
        <v>2465</v>
      </c>
      <c r="I817" s="662" t="s">
        <v>2466</v>
      </c>
      <c r="J817" s="662" t="s">
        <v>2467</v>
      </c>
      <c r="K817" s="662" t="s">
        <v>2468</v>
      </c>
      <c r="L817" s="664">
        <v>1076.9910112494756</v>
      </c>
      <c r="M817" s="664">
        <v>11</v>
      </c>
      <c r="N817" s="665">
        <v>11846.901123744232</v>
      </c>
    </row>
    <row r="818" spans="1:14" ht="14.4" customHeight="1" x14ac:dyDescent="0.3">
      <c r="A818" s="660" t="s">
        <v>2351</v>
      </c>
      <c r="B818" s="661" t="s">
        <v>3241</v>
      </c>
      <c r="C818" s="662" t="s">
        <v>2352</v>
      </c>
      <c r="D818" s="663" t="s">
        <v>3253</v>
      </c>
      <c r="E818" s="662" t="s">
        <v>586</v>
      </c>
      <c r="F818" s="663" t="s">
        <v>3269</v>
      </c>
      <c r="G818" s="662" t="s">
        <v>608</v>
      </c>
      <c r="H818" s="662" t="s">
        <v>1046</v>
      </c>
      <c r="I818" s="662" t="s">
        <v>1047</v>
      </c>
      <c r="J818" s="662" t="s">
        <v>1048</v>
      </c>
      <c r="K818" s="662" t="s">
        <v>1049</v>
      </c>
      <c r="L818" s="664">
        <v>189.95374999999996</v>
      </c>
      <c r="M818" s="664">
        <v>16</v>
      </c>
      <c r="N818" s="665">
        <v>3039.2599999999993</v>
      </c>
    </row>
    <row r="819" spans="1:14" ht="14.4" customHeight="1" x14ac:dyDescent="0.3">
      <c r="A819" s="660" t="s">
        <v>2351</v>
      </c>
      <c r="B819" s="661" t="s">
        <v>3241</v>
      </c>
      <c r="C819" s="662" t="s">
        <v>2352</v>
      </c>
      <c r="D819" s="663" t="s">
        <v>3253</v>
      </c>
      <c r="E819" s="662" t="s">
        <v>586</v>
      </c>
      <c r="F819" s="663" t="s">
        <v>3269</v>
      </c>
      <c r="G819" s="662" t="s">
        <v>608</v>
      </c>
      <c r="H819" s="662" t="s">
        <v>2469</v>
      </c>
      <c r="I819" s="662" t="s">
        <v>2470</v>
      </c>
      <c r="J819" s="662" t="s">
        <v>1795</v>
      </c>
      <c r="K819" s="662" t="s">
        <v>2471</v>
      </c>
      <c r="L819" s="664">
        <v>97.2</v>
      </c>
      <c r="M819" s="664">
        <v>1</v>
      </c>
      <c r="N819" s="665">
        <v>97.2</v>
      </c>
    </row>
    <row r="820" spans="1:14" ht="14.4" customHeight="1" x14ac:dyDescent="0.3">
      <c r="A820" s="660" t="s">
        <v>2351</v>
      </c>
      <c r="B820" s="661" t="s">
        <v>3241</v>
      </c>
      <c r="C820" s="662" t="s">
        <v>2352</v>
      </c>
      <c r="D820" s="663" t="s">
        <v>3253</v>
      </c>
      <c r="E820" s="662" t="s">
        <v>586</v>
      </c>
      <c r="F820" s="663" t="s">
        <v>3269</v>
      </c>
      <c r="G820" s="662" t="s">
        <v>608</v>
      </c>
      <c r="H820" s="662" t="s">
        <v>2472</v>
      </c>
      <c r="I820" s="662" t="s">
        <v>2473</v>
      </c>
      <c r="J820" s="662" t="s">
        <v>2474</v>
      </c>
      <c r="K820" s="662" t="s">
        <v>2475</v>
      </c>
      <c r="L820" s="664">
        <v>329.52469424495445</v>
      </c>
      <c r="M820" s="664">
        <v>11</v>
      </c>
      <c r="N820" s="665">
        <v>3624.7716366944987</v>
      </c>
    </row>
    <row r="821" spans="1:14" ht="14.4" customHeight="1" x14ac:dyDescent="0.3">
      <c r="A821" s="660" t="s">
        <v>2351</v>
      </c>
      <c r="B821" s="661" t="s">
        <v>3241</v>
      </c>
      <c r="C821" s="662" t="s">
        <v>2352</v>
      </c>
      <c r="D821" s="663" t="s">
        <v>3253</v>
      </c>
      <c r="E821" s="662" t="s">
        <v>586</v>
      </c>
      <c r="F821" s="663" t="s">
        <v>3269</v>
      </c>
      <c r="G821" s="662" t="s">
        <v>608</v>
      </c>
      <c r="H821" s="662" t="s">
        <v>1052</v>
      </c>
      <c r="I821" s="662" t="s">
        <v>1053</v>
      </c>
      <c r="J821" s="662" t="s">
        <v>1054</v>
      </c>
      <c r="K821" s="662" t="s">
        <v>1055</v>
      </c>
      <c r="L821" s="664">
        <v>566.64269219583912</v>
      </c>
      <c r="M821" s="664">
        <v>6</v>
      </c>
      <c r="N821" s="665">
        <v>3399.8561531750347</v>
      </c>
    </row>
    <row r="822" spans="1:14" ht="14.4" customHeight="1" x14ac:dyDescent="0.3">
      <c r="A822" s="660" t="s">
        <v>2351</v>
      </c>
      <c r="B822" s="661" t="s">
        <v>3241</v>
      </c>
      <c r="C822" s="662" t="s">
        <v>2352</v>
      </c>
      <c r="D822" s="663" t="s">
        <v>3253</v>
      </c>
      <c r="E822" s="662" t="s">
        <v>586</v>
      </c>
      <c r="F822" s="663" t="s">
        <v>3269</v>
      </c>
      <c r="G822" s="662" t="s">
        <v>608</v>
      </c>
      <c r="H822" s="662" t="s">
        <v>2476</v>
      </c>
      <c r="I822" s="662" t="s">
        <v>2477</v>
      </c>
      <c r="J822" s="662" t="s">
        <v>2478</v>
      </c>
      <c r="K822" s="662" t="s">
        <v>2479</v>
      </c>
      <c r="L822" s="664">
        <v>1528.4099999999999</v>
      </c>
      <c r="M822" s="664">
        <v>1</v>
      </c>
      <c r="N822" s="665">
        <v>1528.4099999999999</v>
      </c>
    </row>
    <row r="823" spans="1:14" ht="14.4" customHeight="1" x14ac:dyDescent="0.3">
      <c r="A823" s="660" t="s">
        <v>2351</v>
      </c>
      <c r="B823" s="661" t="s">
        <v>3241</v>
      </c>
      <c r="C823" s="662" t="s">
        <v>2352</v>
      </c>
      <c r="D823" s="663" t="s">
        <v>3253</v>
      </c>
      <c r="E823" s="662" t="s">
        <v>586</v>
      </c>
      <c r="F823" s="663" t="s">
        <v>3269</v>
      </c>
      <c r="G823" s="662" t="s">
        <v>608</v>
      </c>
      <c r="H823" s="662" t="s">
        <v>1056</v>
      </c>
      <c r="I823" s="662" t="s">
        <v>1057</v>
      </c>
      <c r="J823" s="662" t="s">
        <v>1058</v>
      </c>
      <c r="K823" s="662" t="s">
        <v>1059</v>
      </c>
      <c r="L823" s="664">
        <v>20.99125628140704</v>
      </c>
      <c r="M823" s="664">
        <v>199</v>
      </c>
      <c r="N823" s="665">
        <v>4177.2600000000011</v>
      </c>
    </row>
    <row r="824" spans="1:14" ht="14.4" customHeight="1" x14ac:dyDescent="0.3">
      <c r="A824" s="660" t="s">
        <v>2351</v>
      </c>
      <c r="B824" s="661" t="s">
        <v>3241</v>
      </c>
      <c r="C824" s="662" t="s">
        <v>2352</v>
      </c>
      <c r="D824" s="663" t="s">
        <v>3253</v>
      </c>
      <c r="E824" s="662" t="s">
        <v>586</v>
      </c>
      <c r="F824" s="663" t="s">
        <v>3269</v>
      </c>
      <c r="G824" s="662" t="s">
        <v>608</v>
      </c>
      <c r="H824" s="662" t="s">
        <v>2480</v>
      </c>
      <c r="I824" s="662" t="s">
        <v>2481</v>
      </c>
      <c r="J824" s="662" t="s">
        <v>2482</v>
      </c>
      <c r="K824" s="662" t="s">
        <v>2483</v>
      </c>
      <c r="L824" s="664">
        <v>3922.0200000000004</v>
      </c>
      <c r="M824" s="664">
        <v>2</v>
      </c>
      <c r="N824" s="665">
        <v>7844.0400000000009</v>
      </c>
    </row>
    <row r="825" spans="1:14" ht="14.4" customHeight="1" x14ac:dyDescent="0.3">
      <c r="A825" s="660" t="s">
        <v>2351</v>
      </c>
      <c r="B825" s="661" t="s">
        <v>3241</v>
      </c>
      <c r="C825" s="662" t="s">
        <v>2352</v>
      </c>
      <c r="D825" s="663" t="s">
        <v>3253</v>
      </c>
      <c r="E825" s="662" t="s">
        <v>586</v>
      </c>
      <c r="F825" s="663" t="s">
        <v>3269</v>
      </c>
      <c r="G825" s="662" t="s">
        <v>608</v>
      </c>
      <c r="H825" s="662" t="s">
        <v>1064</v>
      </c>
      <c r="I825" s="662" t="s">
        <v>1065</v>
      </c>
      <c r="J825" s="662" t="s">
        <v>1066</v>
      </c>
      <c r="K825" s="662" t="s">
        <v>1067</v>
      </c>
      <c r="L825" s="664">
        <v>68.839712073159021</v>
      </c>
      <c r="M825" s="664">
        <v>3</v>
      </c>
      <c r="N825" s="665">
        <v>206.51913621947705</v>
      </c>
    </row>
    <row r="826" spans="1:14" ht="14.4" customHeight="1" x14ac:dyDescent="0.3">
      <c r="A826" s="660" t="s">
        <v>2351</v>
      </c>
      <c r="B826" s="661" t="s">
        <v>3241</v>
      </c>
      <c r="C826" s="662" t="s">
        <v>2352</v>
      </c>
      <c r="D826" s="663" t="s">
        <v>3253</v>
      </c>
      <c r="E826" s="662" t="s">
        <v>586</v>
      </c>
      <c r="F826" s="663" t="s">
        <v>3269</v>
      </c>
      <c r="G826" s="662" t="s">
        <v>608</v>
      </c>
      <c r="H826" s="662" t="s">
        <v>1072</v>
      </c>
      <c r="I826" s="662" t="s">
        <v>1073</v>
      </c>
      <c r="J826" s="662" t="s">
        <v>1074</v>
      </c>
      <c r="K826" s="662" t="s">
        <v>1075</v>
      </c>
      <c r="L826" s="664">
        <v>36.343878932938495</v>
      </c>
      <c r="M826" s="664">
        <v>77</v>
      </c>
      <c r="N826" s="665">
        <v>2798.4786778362641</v>
      </c>
    </row>
    <row r="827" spans="1:14" ht="14.4" customHeight="1" x14ac:dyDescent="0.3">
      <c r="A827" s="660" t="s">
        <v>2351</v>
      </c>
      <c r="B827" s="661" t="s">
        <v>3241</v>
      </c>
      <c r="C827" s="662" t="s">
        <v>2352</v>
      </c>
      <c r="D827" s="663" t="s">
        <v>3253</v>
      </c>
      <c r="E827" s="662" t="s">
        <v>586</v>
      </c>
      <c r="F827" s="663" t="s">
        <v>3269</v>
      </c>
      <c r="G827" s="662" t="s">
        <v>608</v>
      </c>
      <c r="H827" s="662" t="s">
        <v>2484</v>
      </c>
      <c r="I827" s="662" t="s">
        <v>2485</v>
      </c>
      <c r="J827" s="662" t="s">
        <v>2486</v>
      </c>
      <c r="K827" s="662" t="s">
        <v>2487</v>
      </c>
      <c r="L827" s="664">
        <v>52.123617753668121</v>
      </c>
      <c r="M827" s="664">
        <v>37</v>
      </c>
      <c r="N827" s="665">
        <v>1928.5738568857205</v>
      </c>
    </row>
    <row r="828" spans="1:14" ht="14.4" customHeight="1" x14ac:dyDescent="0.3">
      <c r="A828" s="660" t="s">
        <v>2351</v>
      </c>
      <c r="B828" s="661" t="s">
        <v>3241</v>
      </c>
      <c r="C828" s="662" t="s">
        <v>2352</v>
      </c>
      <c r="D828" s="663" t="s">
        <v>3253</v>
      </c>
      <c r="E828" s="662" t="s">
        <v>586</v>
      </c>
      <c r="F828" s="663" t="s">
        <v>3269</v>
      </c>
      <c r="G828" s="662" t="s">
        <v>608</v>
      </c>
      <c r="H828" s="662" t="s">
        <v>1083</v>
      </c>
      <c r="I828" s="662" t="s">
        <v>215</v>
      </c>
      <c r="J828" s="662" t="s">
        <v>1084</v>
      </c>
      <c r="K828" s="662"/>
      <c r="L828" s="664">
        <v>115.89166257396937</v>
      </c>
      <c r="M828" s="664">
        <v>29</v>
      </c>
      <c r="N828" s="665">
        <v>3360.8582146451117</v>
      </c>
    </row>
    <row r="829" spans="1:14" ht="14.4" customHeight="1" x14ac:dyDescent="0.3">
      <c r="A829" s="660" t="s">
        <v>2351</v>
      </c>
      <c r="B829" s="661" t="s">
        <v>3241</v>
      </c>
      <c r="C829" s="662" t="s">
        <v>2352</v>
      </c>
      <c r="D829" s="663" t="s">
        <v>3253</v>
      </c>
      <c r="E829" s="662" t="s">
        <v>586</v>
      </c>
      <c r="F829" s="663" t="s">
        <v>3269</v>
      </c>
      <c r="G829" s="662" t="s">
        <v>608</v>
      </c>
      <c r="H829" s="662" t="s">
        <v>2488</v>
      </c>
      <c r="I829" s="662" t="s">
        <v>2489</v>
      </c>
      <c r="J829" s="662" t="s">
        <v>2490</v>
      </c>
      <c r="K829" s="662" t="s">
        <v>2491</v>
      </c>
      <c r="L829" s="664">
        <v>169.46000000000012</v>
      </c>
      <c r="M829" s="664">
        <v>1</v>
      </c>
      <c r="N829" s="665">
        <v>169.46000000000012</v>
      </c>
    </row>
    <row r="830" spans="1:14" ht="14.4" customHeight="1" x14ac:dyDescent="0.3">
      <c r="A830" s="660" t="s">
        <v>2351</v>
      </c>
      <c r="B830" s="661" t="s">
        <v>3241</v>
      </c>
      <c r="C830" s="662" t="s">
        <v>2352</v>
      </c>
      <c r="D830" s="663" t="s">
        <v>3253</v>
      </c>
      <c r="E830" s="662" t="s">
        <v>586</v>
      </c>
      <c r="F830" s="663" t="s">
        <v>3269</v>
      </c>
      <c r="G830" s="662" t="s">
        <v>608</v>
      </c>
      <c r="H830" s="662" t="s">
        <v>1092</v>
      </c>
      <c r="I830" s="662" t="s">
        <v>1093</v>
      </c>
      <c r="J830" s="662" t="s">
        <v>1094</v>
      </c>
      <c r="K830" s="662" t="s">
        <v>1095</v>
      </c>
      <c r="L830" s="664">
        <v>47.724207275583282</v>
      </c>
      <c r="M830" s="664">
        <v>41</v>
      </c>
      <c r="N830" s="665">
        <v>1956.6924982989146</v>
      </c>
    </row>
    <row r="831" spans="1:14" ht="14.4" customHeight="1" x14ac:dyDescent="0.3">
      <c r="A831" s="660" t="s">
        <v>2351</v>
      </c>
      <c r="B831" s="661" t="s">
        <v>3241</v>
      </c>
      <c r="C831" s="662" t="s">
        <v>2352</v>
      </c>
      <c r="D831" s="663" t="s">
        <v>3253</v>
      </c>
      <c r="E831" s="662" t="s">
        <v>586</v>
      </c>
      <c r="F831" s="663" t="s">
        <v>3269</v>
      </c>
      <c r="G831" s="662" t="s">
        <v>608</v>
      </c>
      <c r="H831" s="662" t="s">
        <v>1099</v>
      </c>
      <c r="I831" s="662" t="s">
        <v>1100</v>
      </c>
      <c r="J831" s="662" t="s">
        <v>644</v>
      </c>
      <c r="K831" s="662" t="s">
        <v>1101</v>
      </c>
      <c r="L831" s="664">
        <v>59.043075295927054</v>
      </c>
      <c r="M831" s="664">
        <v>58</v>
      </c>
      <c r="N831" s="665">
        <v>3424.4983671637692</v>
      </c>
    </row>
    <row r="832" spans="1:14" ht="14.4" customHeight="1" x14ac:dyDescent="0.3">
      <c r="A832" s="660" t="s">
        <v>2351</v>
      </c>
      <c r="B832" s="661" t="s">
        <v>3241</v>
      </c>
      <c r="C832" s="662" t="s">
        <v>2352</v>
      </c>
      <c r="D832" s="663" t="s">
        <v>3253</v>
      </c>
      <c r="E832" s="662" t="s">
        <v>586</v>
      </c>
      <c r="F832" s="663" t="s">
        <v>3269</v>
      </c>
      <c r="G832" s="662" t="s">
        <v>608</v>
      </c>
      <c r="H832" s="662" t="s">
        <v>1102</v>
      </c>
      <c r="I832" s="662" t="s">
        <v>1103</v>
      </c>
      <c r="J832" s="662" t="s">
        <v>672</v>
      </c>
      <c r="K832" s="662" t="s">
        <v>1104</v>
      </c>
      <c r="L832" s="664">
        <v>141.63005967300452</v>
      </c>
      <c r="M832" s="664">
        <v>4</v>
      </c>
      <c r="N832" s="665">
        <v>566.5202386920181</v>
      </c>
    </row>
    <row r="833" spans="1:14" ht="14.4" customHeight="1" x14ac:dyDescent="0.3">
      <c r="A833" s="660" t="s">
        <v>2351</v>
      </c>
      <c r="B833" s="661" t="s">
        <v>3241</v>
      </c>
      <c r="C833" s="662" t="s">
        <v>2352</v>
      </c>
      <c r="D833" s="663" t="s">
        <v>3253</v>
      </c>
      <c r="E833" s="662" t="s">
        <v>586</v>
      </c>
      <c r="F833" s="663" t="s">
        <v>3269</v>
      </c>
      <c r="G833" s="662" t="s">
        <v>608</v>
      </c>
      <c r="H833" s="662" t="s">
        <v>1105</v>
      </c>
      <c r="I833" s="662" t="s">
        <v>1106</v>
      </c>
      <c r="J833" s="662" t="s">
        <v>1107</v>
      </c>
      <c r="K833" s="662" t="s">
        <v>1108</v>
      </c>
      <c r="L833" s="664">
        <v>294.18</v>
      </c>
      <c r="M833" s="664">
        <v>1</v>
      </c>
      <c r="N833" s="665">
        <v>294.18</v>
      </c>
    </row>
    <row r="834" spans="1:14" ht="14.4" customHeight="1" x14ac:dyDescent="0.3">
      <c r="A834" s="660" t="s">
        <v>2351</v>
      </c>
      <c r="B834" s="661" t="s">
        <v>3241</v>
      </c>
      <c r="C834" s="662" t="s">
        <v>2352</v>
      </c>
      <c r="D834" s="663" t="s">
        <v>3253</v>
      </c>
      <c r="E834" s="662" t="s">
        <v>586</v>
      </c>
      <c r="F834" s="663" t="s">
        <v>3269</v>
      </c>
      <c r="G834" s="662" t="s">
        <v>608</v>
      </c>
      <c r="H834" s="662" t="s">
        <v>2492</v>
      </c>
      <c r="I834" s="662" t="s">
        <v>2493</v>
      </c>
      <c r="J834" s="662" t="s">
        <v>2494</v>
      </c>
      <c r="K834" s="662" t="s">
        <v>2495</v>
      </c>
      <c r="L834" s="664">
        <v>2779.2857142857142</v>
      </c>
      <c r="M834" s="664">
        <v>7</v>
      </c>
      <c r="N834" s="665">
        <v>19455</v>
      </c>
    </row>
    <row r="835" spans="1:14" ht="14.4" customHeight="1" x14ac:dyDescent="0.3">
      <c r="A835" s="660" t="s">
        <v>2351</v>
      </c>
      <c r="B835" s="661" t="s">
        <v>3241</v>
      </c>
      <c r="C835" s="662" t="s">
        <v>2352</v>
      </c>
      <c r="D835" s="663" t="s">
        <v>3253</v>
      </c>
      <c r="E835" s="662" t="s">
        <v>586</v>
      </c>
      <c r="F835" s="663" t="s">
        <v>3269</v>
      </c>
      <c r="G835" s="662" t="s">
        <v>608</v>
      </c>
      <c r="H835" s="662" t="s">
        <v>1857</v>
      </c>
      <c r="I835" s="662" t="s">
        <v>215</v>
      </c>
      <c r="J835" s="662" t="s">
        <v>1858</v>
      </c>
      <c r="K835" s="662"/>
      <c r="L835" s="664">
        <v>46.549967973926485</v>
      </c>
      <c r="M835" s="664">
        <v>1</v>
      </c>
      <c r="N835" s="665">
        <v>46.549967973926485</v>
      </c>
    </row>
    <row r="836" spans="1:14" ht="14.4" customHeight="1" x14ac:dyDescent="0.3">
      <c r="A836" s="660" t="s">
        <v>2351</v>
      </c>
      <c r="B836" s="661" t="s">
        <v>3241</v>
      </c>
      <c r="C836" s="662" t="s">
        <v>2352</v>
      </c>
      <c r="D836" s="663" t="s">
        <v>3253</v>
      </c>
      <c r="E836" s="662" t="s">
        <v>586</v>
      </c>
      <c r="F836" s="663" t="s">
        <v>3269</v>
      </c>
      <c r="G836" s="662" t="s">
        <v>608</v>
      </c>
      <c r="H836" s="662" t="s">
        <v>2496</v>
      </c>
      <c r="I836" s="662" t="s">
        <v>2496</v>
      </c>
      <c r="J836" s="662" t="s">
        <v>2497</v>
      </c>
      <c r="K836" s="662" t="s">
        <v>614</v>
      </c>
      <c r="L836" s="664">
        <v>290.40490207093188</v>
      </c>
      <c r="M836" s="664">
        <v>7</v>
      </c>
      <c r="N836" s="665">
        <v>2032.8343144965233</v>
      </c>
    </row>
    <row r="837" spans="1:14" ht="14.4" customHeight="1" x14ac:dyDescent="0.3">
      <c r="A837" s="660" t="s">
        <v>2351</v>
      </c>
      <c r="B837" s="661" t="s">
        <v>3241</v>
      </c>
      <c r="C837" s="662" t="s">
        <v>2352</v>
      </c>
      <c r="D837" s="663" t="s">
        <v>3253</v>
      </c>
      <c r="E837" s="662" t="s">
        <v>586</v>
      </c>
      <c r="F837" s="663" t="s">
        <v>3269</v>
      </c>
      <c r="G837" s="662" t="s">
        <v>608</v>
      </c>
      <c r="H837" s="662" t="s">
        <v>1113</v>
      </c>
      <c r="I837" s="662" t="s">
        <v>1113</v>
      </c>
      <c r="J837" s="662" t="s">
        <v>1114</v>
      </c>
      <c r="K837" s="662" t="s">
        <v>1115</v>
      </c>
      <c r="L837" s="664">
        <v>255.34681414909306</v>
      </c>
      <c r="M837" s="664">
        <v>1</v>
      </c>
      <c r="N837" s="665">
        <v>255.34681414909306</v>
      </c>
    </row>
    <row r="838" spans="1:14" ht="14.4" customHeight="1" x14ac:dyDescent="0.3">
      <c r="A838" s="660" t="s">
        <v>2351</v>
      </c>
      <c r="B838" s="661" t="s">
        <v>3241</v>
      </c>
      <c r="C838" s="662" t="s">
        <v>2352</v>
      </c>
      <c r="D838" s="663" t="s">
        <v>3253</v>
      </c>
      <c r="E838" s="662" t="s">
        <v>586</v>
      </c>
      <c r="F838" s="663" t="s">
        <v>3269</v>
      </c>
      <c r="G838" s="662" t="s">
        <v>608</v>
      </c>
      <c r="H838" s="662" t="s">
        <v>1116</v>
      </c>
      <c r="I838" s="662" t="s">
        <v>1117</v>
      </c>
      <c r="J838" s="662" t="s">
        <v>1118</v>
      </c>
      <c r="K838" s="662" t="s">
        <v>638</v>
      </c>
      <c r="L838" s="664">
        <v>71.036789885210524</v>
      </c>
      <c r="M838" s="664">
        <v>13</v>
      </c>
      <c r="N838" s="665">
        <v>923.47826850773686</v>
      </c>
    </row>
    <row r="839" spans="1:14" ht="14.4" customHeight="1" x14ac:dyDescent="0.3">
      <c r="A839" s="660" t="s">
        <v>2351</v>
      </c>
      <c r="B839" s="661" t="s">
        <v>3241</v>
      </c>
      <c r="C839" s="662" t="s">
        <v>2352</v>
      </c>
      <c r="D839" s="663" t="s">
        <v>3253</v>
      </c>
      <c r="E839" s="662" t="s">
        <v>586</v>
      </c>
      <c r="F839" s="663" t="s">
        <v>3269</v>
      </c>
      <c r="G839" s="662" t="s">
        <v>608</v>
      </c>
      <c r="H839" s="662" t="s">
        <v>1119</v>
      </c>
      <c r="I839" s="662" t="s">
        <v>1120</v>
      </c>
      <c r="J839" s="662" t="s">
        <v>1121</v>
      </c>
      <c r="K839" s="662" t="s">
        <v>1122</v>
      </c>
      <c r="L839" s="664">
        <v>40.827626340018305</v>
      </c>
      <c r="M839" s="664">
        <v>26</v>
      </c>
      <c r="N839" s="665">
        <v>1061.5182848404759</v>
      </c>
    </row>
    <row r="840" spans="1:14" ht="14.4" customHeight="1" x14ac:dyDescent="0.3">
      <c r="A840" s="660" t="s">
        <v>2351</v>
      </c>
      <c r="B840" s="661" t="s">
        <v>3241</v>
      </c>
      <c r="C840" s="662" t="s">
        <v>2352</v>
      </c>
      <c r="D840" s="663" t="s">
        <v>3253</v>
      </c>
      <c r="E840" s="662" t="s">
        <v>586</v>
      </c>
      <c r="F840" s="663" t="s">
        <v>3269</v>
      </c>
      <c r="G840" s="662" t="s">
        <v>608</v>
      </c>
      <c r="H840" s="662" t="s">
        <v>1859</v>
      </c>
      <c r="I840" s="662" t="s">
        <v>1860</v>
      </c>
      <c r="J840" s="662" t="s">
        <v>1861</v>
      </c>
      <c r="K840" s="662" t="s">
        <v>1862</v>
      </c>
      <c r="L840" s="664">
        <v>371.83663040000727</v>
      </c>
      <c r="M840" s="664">
        <v>7</v>
      </c>
      <c r="N840" s="665">
        <v>2602.8564128000507</v>
      </c>
    </row>
    <row r="841" spans="1:14" ht="14.4" customHeight="1" x14ac:dyDescent="0.3">
      <c r="A841" s="660" t="s">
        <v>2351</v>
      </c>
      <c r="B841" s="661" t="s">
        <v>3241</v>
      </c>
      <c r="C841" s="662" t="s">
        <v>2352</v>
      </c>
      <c r="D841" s="663" t="s">
        <v>3253</v>
      </c>
      <c r="E841" s="662" t="s">
        <v>586</v>
      </c>
      <c r="F841" s="663" t="s">
        <v>3269</v>
      </c>
      <c r="G841" s="662" t="s">
        <v>608</v>
      </c>
      <c r="H841" s="662" t="s">
        <v>1863</v>
      </c>
      <c r="I841" s="662" t="s">
        <v>1864</v>
      </c>
      <c r="J841" s="662" t="s">
        <v>1125</v>
      </c>
      <c r="K841" s="662" t="s">
        <v>1865</v>
      </c>
      <c r="L841" s="664">
        <v>857.17705600909915</v>
      </c>
      <c r="M841" s="664">
        <v>55.5</v>
      </c>
      <c r="N841" s="665">
        <v>47573.326608505005</v>
      </c>
    </row>
    <row r="842" spans="1:14" ht="14.4" customHeight="1" x14ac:dyDescent="0.3">
      <c r="A842" s="660" t="s">
        <v>2351</v>
      </c>
      <c r="B842" s="661" t="s">
        <v>3241</v>
      </c>
      <c r="C842" s="662" t="s">
        <v>2352</v>
      </c>
      <c r="D842" s="663" t="s">
        <v>3253</v>
      </c>
      <c r="E842" s="662" t="s">
        <v>586</v>
      </c>
      <c r="F842" s="663" t="s">
        <v>3269</v>
      </c>
      <c r="G842" s="662" t="s">
        <v>608</v>
      </c>
      <c r="H842" s="662" t="s">
        <v>2498</v>
      </c>
      <c r="I842" s="662" t="s">
        <v>2499</v>
      </c>
      <c r="J842" s="662" t="s">
        <v>2500</v>
      </c>
      <c r="K842" s="662" t="s">
        <v>2501</v>
      </c>
      <c r="L842" s="664">
        <v>969.43270658566757</v>
      </c>
      <c r="M842" s="664">
        <v>14</v>
      </c>
      <c r="N842" s="665">
        <v>13572.057892199346</v>
      </c>
    </row>
    <row r="843" spans="1:14" ht="14.4" customHeight="1" x14ac:dyDescent="0.3">
      <c r="A843" s="660" t="s">
        <v>2351</v>
      </c>
      <c r="B843" s="661" t="s">
        <v>3241</v>
      </c>
      <c r="C843" s="662" t="s">
        <v>2352</v>
      </c>
      <c r="D843" s="663" t="s">
        <v>3253</v>
      </c>
      <c r="E843" s="662" t="s">
        <v>586</v>
      </c>
      <c r="F843" s="663" t="s">
        <v>3269</v>
      </c>
      <c r="G843" s="662" t="s">
        <v>608</v>
      </c>
      <c r="H843" s="662" t="s">
        <v>1127</v>
      </c>
      <c r="I843" s="662" t="s">
        <v>1128</v>
      </c>
      <c r="J843" s="662" t="s">
        <v>1129</v>
      </c>
      <c r="K843" s="662" t="s">
        <v>1130</v>
      </c>
      <c r="L843" s="664">
        <v>209.00793395989811</v>
      </c>
      <c r="M843" s="664">
        <v>1</v>
      </c>
      <c r="N843" s="665">
        <v>209.00793395989811</v>
      </c>
    </row>
    <row r="844" spans="1:14" ht="14.4" customHeight="1" x14ac:dyDescent="0.3">
      <c r="A844" s="660" t="s">
        <v>2351</v>
      </c>
      <c r="B844" s="661" t="s">
        <v>3241</v>
      </c>
      <c r="C844" s="662" t="s">
        <v>2352</v>
      </c>
      <c r="D844" s="663" t="s">
        <v>3253</v>
      </c>
      <c r="E844" s="662" t="s">
        <v>586</v>
      </c>
      <c r="F844" s="663" t="s">
        <v>3269</v>
      </c>
      <c r="G844" s="662" t="s">
        <v>608</v>
      </c>
      <c r="H844" s="662" t="s">
        <v>1866</v>
      </c>
      <c r="I844" s="662" t="s">
        <v>1867</v>
      </c>
      <c r="J844" s="662" t="s">
        <v>1868</v>
      </c>
      <c r="K844" s="662" t="s">
        <v>1869</v>
      </c>
      <c r="L844" s="664">
        <v>260.67142729244841</v>
      </c>
      <c r="M844" s="664">
        <v>7</v>
      </c>
      <c r="N844" s="665">
        <v>1824.6999910471388</v>
      </c>
    </row>
    <row r="845" spans="1:14" ht="14.4" customHeight="1" x14ac:dyDescent="0.3">
      <c r="A845" s="660" t="s">
        <v>2351</v>
      </c>
      <c r="B845" s="661" t="s">
        <v>3241</v>
      </c>
      <c r="C845" s="662" t="s">
        <v>2352</v>
      </c>
      <c r="D845" s="663" t="s">
        <v>3253</v>
      </c>
      <c r="E845" s="662" t="s">
        <v>586</v>
      </c>
      <c r="F845" s="663" t="s">
        <v>3269</v>
      </c>
      <c r="G845" s="662" t="s">
        <v>608</v>
      </c>
      <c r="H845" s="662" t="s">
        <v>1131</v>
      </c>
      <c r="I845" s="662" t="s">
        <v>1131</v>
      </c>
      <c r="J845" s="662" t="s">
        <v>1132</v>
      </c>
      <c r="K845" s="662" t="s">
        <v>731</v>
      </c>
      <c r="L845" s="664">
        <v>53.979699272055989</v>
      </c>
      <c r="M845" s="664">
        <v>2</v>
      </c>
      <c r="N845" s="665">
        <v>107.95939854411198</v>
      </c>
    </row>
    <row r="846" spans="1:14" ht="14.4" customHeight="1" x14ac:dyDescent="0.3">
      <c r="A846" s="660" t="s">
        <v>2351</v>
      </c>
      <c r="B846" s="661" t="s">
        <v>3241</v>
      </c>
      <c r="C846" s="662" t="s">
        <v>2352</v>
      </c>
      <c r="D846" s="663" t="s">
        <v>3253</v>
      </c>
      <c r="E846" s="662" t="s">
        <v>586</v>
      </c>
      <c r="F846" s="663" t="s">
        <v>3269</v>
      </c>
      <c r="G846" s="662" t="s">
        <v>608</v>
      </c>
      <c r="H846" s="662" t="s">
        <v>2502</v>
      </c>
      <c r="I846" s="662" t="s">
        <v>2503</v>
      </c>
      <c r="J846" s="662" t="s">
        <v>2504</v>
      </c>
      <c r="K846" s="662" t="s">
        <v>2505</v>
      </c>
      <c r="L846" s="664">
        <v>323.60932936499785</v>
      </c>
      <c r="M846" s="664">
        <v>16</v>
      </c>
      <c r="N846" s="665">
        <v>5177.7492698399656</v>
      </c>
    </row>
    <row r="847" spans="1:14" ht="14.4" customHeight="1" x14ac:dyDescent="0.3">
      <c r="A847" s="660" t="s">
        <v>2351</v>
      </c>
      <c r="B847" s="661" t="s">
        <v>3241</v>
      </c>
      <c r="C847" s="662" t="s">
        <v>2352</v>
      </c>
      <c r="D847" s="663" t="s">
        <v>3253</v>
      </c>
      <c r="E847" s="662" t="s">
        <v>586</v>
      </c>
      <c r="F847" s="663" t="s">
        <v>3269</v>
      </c>
      <c r="G847" s="662" t="s">
        <v>608</v>
      </c>
      <c r="H847" s="662" t="s">
        <v>1133</v>
      </c>
      <c r="I847" s="662" t="s">
        <v>1134</v>
      </c>
      <c r="J847" s="662" t="s">
        <v>1135</v>
      </c>
      <c r="K847" s="662" t="s">
        <v>1136</v>
      </c>
      <c r="L847" s="664">
        <v>1052.9876817249733</v>
      </c>
      <c r="M847" s="664">
        <v>22</v>
      </c>
      <c r="N847" s="665">
        <v>23165.728997949413</v>
      </c>
    </row>
    <row r="848" spans="1:14" ht="14.4" customHeight="1" x14ac:dyDescent="0.3">
      <c r="A848" s="660" t="s">
        <v>2351</v>
      </c>
      <c r="B848" s="661" t="s">
        <v>3241</v>
      </c>
      <c r="C848" s="662" t="s">
        <v>2352</v>
      </c>
      <c r="D848" s="663" t="s">
        <v>3253</v>
      </c>
      <c r="E848" s="662" t="s">
        <v>586</v>
      </c>
      <c r="F848" s="663" t="s">
        <v>3269</v>
      </c>
      <c r="G848" s="662" t="s">
        <v>608</v>
      </c>
      <c r="H848" s="662" t="s">
        <v>2506</v>
      </c>
      <c r="I848" s="662" t="s">
        <v>2507</v>
      </c>
      <c r="J848" s="662" t="s">
        <v>2508</v>
      </c>
      <c r="K848" s="662"/>
      <c r="L848" s="664">
        <v>150.10500000000005</v>
      </c>
      <c r="M848" s="664">
        <v>2</v>
      </c>
      <c r="N848" s="665">
        <v>300.21000000000009</v>
      </c>
    </row>
    <row r="849" spans="1:14" ht="14.4" customHeight="1" x14ac:dyDescent="0.3">
      <c r="A849" s="660" t="s">
        <v>2351</v>
      </c>
      <c r="B849" s="661" t="s">
        <v>3241</v>
      </c>
      <c r="C849" s="662" t="s">
        <v>2352</v>
      </c>
      <c r="D849" s="663" t="s">
        <v>3253</v>
      </c>
      <c r="E849" s="662" t="s">
        <v>586</v>
      </c>
      <c r="F849" s="663" t="s">
        <v>3269</v>
      </c>
      <c r="G849" s="662" t="s">
        <v>608</v>
      </c>
      <c r="H849" s="662" t="s">
        <v>2509</v>
      </c>
      <c r="I849" s="662" t="s">
        <v>215</v>
      </c>
      <c r="J849" s="662" t="s">
        <v>2510</v>
      </c>
      <c r="K849" s="662"/>
      <c r="L849" s="664">
        <v>95.062419697187906</v>
      </c>
      <c r="M849" s="664">
        <v>10</v>
      </c>
      <c r="N849" s="665">
        <v>950.62419697187909</v>
      </c>
    </row>
    <row r="850" spans="1:14" ht="14.4" customHeight="1" x14ac:dyDescent="0.3">
      <c r="A850" s="660" t="s">
        <v>2351</v>
      </c>
      <c r="B850" s="661" t="s">
        <v>3241</v>
      </c>
      <c r="C850" s="662" t="s">
        <v>2352</v>
      </c>
      <c r="D850" s="663" t="s">
        <v>3253</v>
      </c>
      <c r="E850" s="662" t="s">
        <v>586</v>
      </c>
      <c r="F850" s="663" t="s">
        <v>3269</v>
      </c>
      <c r="G850" s="662" t="s">
        <v>608</v>
      </c>
      <c r="H850" s="662" t="s">
        <v>2274</v>
      </c>
      <c r="I850" s="662" t="s">
        <v>2275</v>
      </c>
      <c r="J850" s="662" t="s">
        <v>2276</v>
      </c>
      <c r="K850" s="662" t="s">
        <v>2277</v>
      </c>
      <c r="L850" s="664">
        <v>291.19999999999993</v>
      </c>
      <c r="M850" s="664">
        <v>5</v>
      </c>
      <c r="N850" s="665">
        <v>1455.9999999999998</v>
      </c>
    </row>
    <row r="851" spans="1:14" ht="14.4" customHeight="1" x14ac:dyDescent="0.3">
      <c r="A851" s="660" t="s">
        <v>2351</v>
      </c>
      <c r="B851" s="661" t="s">
        <v>3241</v>
      </c>
      <c r="C851" s="662" t="s">
        <v>2352</v>
      </c>
      <c r="D851" s="663" t="s">
        <v>3253</v>
      </c>
      <c r="E851" s="662" t="s">
        <v>586</v>
      </c>
      <c r="F851" s="663" t="s">
        <v>3269</v>
      </c>
      <c r="G851" s="662" t="s">
        <v>608</v>
      </c>
      <c r="H851" s="662" t="s">
        <v>2280</v>
      </c>
      <c r="I851" s="662" t="s">
        <v>2281</v>
      </c>
      <c r="J851" s="662" t="s">
        <v>2282</v>
      </c>
      <c r="K851" s="662" t="s">
        <v>2283</v>
      </c>
      <c r="L851" s="664">
        <v>186.42165339055143</v>
      </c>
      <c r="M851" s="664">
        <v>24</v>
      </c>
      <c r="N851" s="665">
        <v>4474.119681373234</v>
      </c>
    </row>
    <row r="852" spans="1:14" ht="14.4" customHeight="1" x14ac:dyDescent="0.3">
      <c r="A852" s="660" t="s">
        <v>2351</v>
      </c>
      <c r="B852" s="661" t="s">
        <v>3241</v>
      </c>
      <c r="C852" s="662" t="s">
        <v>2352</v>
      </c>
      <c r="D852" s="663" t="s">
        <v>3253</v>
      </c>
      <c r="E852" s="662" t="s">
        <v>586</v>
      </c>
      <c r="F852" s="663" t="s">
        <v>3269</v>
      </c>
      <c r="G852" s="662" t="s">
        <v>608</v>
      </c>
      <c r="H852" s="662" t="s">
        <v>1151</v>
      </c>
      <c r="I852" s="662" t="s">
        <v>1152</v>
      </c>
      <c r="J852" s="662" t="s">
        <v>1153</v>
      </c>
      <c r="K852" s="662" t="s">
        <v>1154</v>
      </c>
      <c r="L852" s="664">
        <v>1339.5357922095852</v>
      </c>
      <c r="M852" s="664">
        <v>3</v>
      </c>
      <c r="N852" s="665">
        <v>4018.6073766287554</v>
      </c>
    </row>
    <row r="853" spans="1:14" ht="14.4" customHeight="1" x14ac:dyDescent="0.3">
      <c r="A853" s="660" t="s">
        <v>2351</v>
      </c>
      <c r="B853" s="661" t="s">
        <v>3241</v>
      </c>
      <c r="C853" s="662" t="s">
        <v>2352</v>
      </c>
      <c r="D853" s="663" t="s">
        <v>3253</v>
      </c>
      <c r="E853" s="662" t="s">
        <v>586</v>
      </c>
      <c r="F853" s="663" t="s">
        <v>3269</v>
      </c>
      <c r="G853" s="662" t="s">
        <v>608</v>
      </c>
      <c r="H853" s="662" t="s">
        <v>2284</v>
      </c>
      <c r="I853" s="662" t="s">
        <v>215</v>
      </c>
      <c r="J853" s="662" t="s">
        <v>2285</v>
      </c>
      <c r="K853" s="662"/>
      <c r="L853" s="664">
        <v>443.56729792217436</v>
      </c>
      <c r="M853" s="664">
        <v>19</v>
      </c>
      <c r="N853" s="665">
        <v>8427.7786605213132</v>
      </c>
    </row>
    <row r="854" spans="1:14" ht="14.4" customHeight="1" x14ac:dyDescent="0.3">
      <c r="A854" s="660" t="s">
        <v>2351</v>
      </c>
      <c r="B854" s="661" t="s">
        <v>3241</v>
      </c>
      <c r="C854" s="662" t="s">
        <v>2352</v>
      </c>
      <c r="D854" s="663" t="s">
        <v>3253</v>
      </c>
      <c r="E854" s="662" t="s">
        <v>586</v>
      </c>
      <c r="F854" s="663" t="s">
        <v>3269</v>
      </c>
      <c r="G854" s="662" t="s">
        <v>608</v>
      </c>
      <c r="H854" s="662" t="s">
        <v>1902</v>
      </c>
      <c r="I854" s="662" t="s">
        <v>1903</v>
      </c>
      <c r="J854" s="662" t="s">
        <v>1904</v>
      </c>
      <c r="K854" s="662" t="s">
        <v>1905</v>
      </c>
      <c r="L854" s="664">
        <v>56.74919325647916</v>
      </c>
      <c r="M854" s="664">
        <v>11</v>
      </c>
      <c r="N854" s="665">
        <v>624.24112582127077</v>
      </c>
    </row>
    <row r="855" spans="1:14" ht="14.4" customHeight="1" x14ac:dyDescent="0.3">
      <c r="A855" s="660" t="s">
        <v>2351</v>
      </c>
      <c r="B855" s="661" t="s">
        <v>3241</v>
      </c>
      <c r="C855" s="662" t="s">
        <v>2352</v>
      </c>
      <c r="D855" s="663" t="s">
        <v>3253</v>
      </c>
      <c r="E855" s="662" t="s">
        <v>586</v>
      </c>
      <c r="F855" s="663" t="s">
        <v>3269</v>
      </c>
      <c r="G855" s="662" t="s">
        <v>608</v>
      </c>
      <c r="H855" s="662" t="s">
        <v>2511</v>
      </c>
      <c r="I855" s="662" t="s">
        <v>2512</v>
      </c>
      <c r="J855" s="662" t="s">
        <v>656</v>
      </c>
      <c r="K855" s="662" t="s">
        <v>2513</v>
      </c>
      <c r="L855" s="664">
        <v>93.381639036490242</v>
      </c>
      <c r="M855" s="664">
        <v>130</v>
      </c>
      <c r="N855" s="665">
        <v>12139.613074743731</v>
      </c>
    </row>
    <row r="856" spans="1:14" ht="14.4" customHeight="1" x14ac:dyDescent="0.3">
      <c r="A856" s="660" t="s">
        <v>2351</v>
      </c>
      <c r="B856" s="661" t="s">
        <v>3241</v>
      </c>
      <c r="C856" s="662" t="s">
        <v>2352</v>
      </c>
      <c r="D856" s="663" t="s">
        <v>3253</v>
      </c>
      <c r="E856" s="662" t="s">
        <v>586</v>
      </c>
      <c r="F856" s="663" t="s">
        <v>3269</v>
      </c>
      <c r="G856" s="662" t="s">
        <v>608</v>
      </c>
      <c r="H856" s="662" t="s">
        <v>1906</v>
      </c>
      <c r="I856" s="662" t="s">
        <v>1907</v>
      </c>
      <c r="J856" s="662" t="s">
        <v>1908</v>
      </c>
      <c r="K856" s="662" t="s">
        <v>1909</v>
      </c>
      <c r="L856" s="664">
        <v>103.97599345790329</v>
      </c>
      <c r="M856" s="664">
        <v>229</v>
      </c>
      <c r="N856" s="665">
        <v>23810.502501859854</v>
      </c>
    </row>
    <row r="857" spans="1:14" ht="14.4" customHeight="1" x14ac:dyDescent="0.3">
      <c r="A857" s="660" t="s">
        <v>2351</v>
      </c>
      <c r="B857" s="661" t="s">
        <v>3241</v>
      </c>
      <c r="C857" s="662" t="s">
        <v>2352</v>
      </c>
      <c r="D857" s="663" t="s">
        <v>3253</v>
      </c>
      <c r="E857" s="662" t="s">
        <v>586</v>
      </c>
      <c r="F857" s="663" t="s">
        <v>3269</v>
      </c>
      <c r="G857" s="662" t="s">
        <v>608</v>
      </c>
      <c r="H857" s="662" t="s">
        <v>2514</v>
      </c>
      <c r="I857" s="662" t="s">
        <v>2514</v>
      </c>
      <c r="J857" s="662" t="s">
        <v>2515</v>
      </c>
      <c r="K857" s="662" t="s">
        <v>2516</v>
      </c>
      <c r="L857" s="664">
        <v>75.570000000000007</v>
      </c>
      <c r="M857" s="664">
        <v>4</v>
      </c>
      <c r="N857" s="665">
        <v>302.28000000000003</v>
      </c>
    </row>
    <row r="858" spans="1:14" ht="14.4" customHeight="1" x14ac:dyDescent="0.3">
      <c r="A858" s="660" t="s">
        <v>2351</v>
      </c>
      <c r="B858" s="661" t="s">
        <v>3241</v>
      </c>
      <c r="C858" s="662" t="s">
        <v>2352</v>
      </c>
      <c r="D858" s="663" t="s">
        <v>3253</v>
      </c>
      <c r="E858" s="662" t="s">
        <v>586</v>
      </c>
      <c r="F858" s="663" t="s">
        <v>3269</v>
      </c>
      <c r="G858" s="662" t="s">
        <v>608</v>
      </c>
      <c r="H858" s="662" t="s">
        <v>2517</v>
      </c>
      <c r="I858" s="662" t="s">
        <v>2518</v>
      </c>
      <c r="J858" s="662" t="s">
        <v>2519</v>
      </c>
      <c r="K858" s="662" t="s">
        <v>2520</v>
      </c>
      <c r="L858" s="664">
        <v>1003.0175441648261</v>
      </c>
      <c r="M858" s="664">
        <v>1</v>
      </c>
      <c r="N858" s="665">
        <v>1003.0175441648261</v>
      </c>
    </row>
    <row r="859" spans="1:14" ht="14.4" customHeight="1" x14ac:dyDescent="0.3">
      <c r="A859" s="660" t="s">
        <v>2351</v>
      </c>
      <c r="B859" s="661" t="s">
        <v>3241</v>
      </c>
      <c r="C859" s="662" t="s">
        <v>2352</v>
      </c>
      <c r="D859" s="663" t="s">
        <v>3253</v>
      </c>
      <c r="E859" s="662" t="s">
        <v>586</v>
      </c>
      <c r="F859" s="663" t="s">
        <v>3269</v>
      </c>
      <c r="G859" s="662" t="s">
        <v>608</v>
      </c>
      <c r="H859" s="662" t="s">
        <v>2521</v>
      </c>
      <c r="I859" s="662" t="s">
        <v>2522</v>
      </c>
      <c r="J859" s="662" t="s">
        <v>2523</v>
      </c>
      <c r="K859" s="662" t="s">
        <v>2029</v>
      </c>
      <c r="L859" s="664">
        <v>47.770000000000017</v>
      </c>
      <c r="M859" s="664">
        <v>5</v>
      </c>
      <c r="N859" s="665">
        <v>238.85000000000008</v>
      </c>
    </row>
    <row r="860" spans="1:14" ht="14.4" customHeight="1" x14ac:dyDescent="0.3">
      <c r="A860" s="660" t="s">
        <v>2351</v>
      </c>
      <c r="B860" s="661" t="s">
        <v>3241</v>
      </c>
      <c r="C860" s="662" t="s">
        <v>2352</v>
      </c>
      <c r="D860" s="663" t="s">
        <v>3253</v>
      </c>
      <c r="E860" s="662" t="s">
        <v>586</v>
      </c>
      <c r="F860" s="663" t="s">
        <v>3269</v>
      </c>
      <c r="G860" s="662" t="s">
        <v>608</v>
      </c>
      <c r="H860" s="662" t="s">
        <v>1914</v>
      </c>
      <c r="I860" s="662" t="s">
        <v>1915</v>
      </c>
      <c r="J860" s="662" t="s">
        <v>1916</v>
      </c>
      <c r="K860" s="662" t="s">
        <v>1917</v>
      </c>
      <c r="L860" s="664">
        <v>53.46</v>
      </c>
      <c r="M860" s="664">
        <v>6</v>
      </c>
      <c r="N860" s="665">
        <v>320.76</v>
      </c>
    </row>
    <row r="861" spans="1:14" ht="14.4" customHeight="1" x14ac:dyDescent="0.3">
      <c r="A861" s="660" t="s">
        <v>2351</v>
      </c>
      <c r="B861" s="661" t="s">
        <v>3241</v>
      </c>
      <c r="C861" s="662" t="s">
        <v>2352</v>
      </c>
      <c r="D861" s="663" t="s">
        <v>3253</v>
      </c>
      <c r="E861" s="662" t="s">
        <v>586</v>
      </c>
      <c r="F861" s="663" t="s">
        <v>3269</v>
      </c>
      <c r="G861" s="662" t="s">
        <v>608</v>
      </c>
      <c r="H861" s="662" t="s">
        <v>1163</v>
      </c>
      <c r="I861" s="662" t="s">
        <v>1163</v>
      </c>
      <c r="J861" s="662" t="s">
        <v>1164</v>
      </c>
      <c r="K861" s="662" t="s">
        <v>1165</v>
      </c>
      <c r="L861" s="664">
        <v>1032.47</v>
      </c>
      <c r="M861" s="664">
        <v>1</v>
      </c>
      <c r="N861" s="665">
        <v>1032.47</v>
      </c>
    </row>
    <row r="862" spans="1:14" ht="14.4" customHeight="1" x14ac:dyDescent="0.3">
      <c r="A862" s="660" t="s">
        <v>2351</v>
      </c>
      <c r="B862" s="661" t="s">
        <v>3241</v>
      </c>
      <c r="C862" s="662" t="s">
        <v>2352</v>
      </c>
      <c r="D862" s="663" t="s">
        <v>3253</v>
      </c>
      <c r="E862" s="662" t="s">
        <v>586</v>
      </c>
      <c r="F862" s="663" t="s">
        <v>3269</v>
      </c>
      <c r="G862" s="662" t="s">
        <v>608</v>
      </c>
      <c r="H862" s="662" t="s">
        <v>1918</v>
      </c>
      <c r="I862" s="662" t="s">
        <v>1919</v>
      </c>
      <c r="J862" s="662" t="s">
        <v>1920</v>
      </c>
      <c r="K862" s="662" t="s">
        <v>1921</v>
      </c>
      <c r="L862" s="664">
        <v>106.72999999999999</v>
      </c>
      <c r="M862" s="664">
        <v>20</v>
      </c>
      <c r="N862" s="665">
        <v>2134.6</v>
      </c>
    </row>
    <row r="863" spans="1:14" ht="14.4" customHeight="1" x14ac:dyDescent="0.3">
      <c r="A863" s="660" t="s">
        <v>2351</v>
      </c>
      <c r="B863" s="661" t="s">
        <v>3241</v>
      </c>
      <c r="C863" s="662" t="s">
        <v>2352</v>
      </c>
      <c r="D863" s="663" t="s">
        <v>3253</v>
      </c>
      <c r="E863" s="662" t="s">
        <v>586</v>
      </c>
      <c r="F863" s="663" t="s">
        <v>3269</v>
      </c>
      <c r="G863" s="662" t="s">
        <v>608</v>
      </c>
      <c r="H863" s="662" t="s">
        <v>2524</v>
      </c>
      <c r="I863" s="662" t="s">
        <v>2525</v>
      </c>
      <c r="J863" s="662" t="s">
        <v>2526</v>
      </c>
      <c r="K863" s="662" t="s">
        <v>2527</v>
      </c>
      <c r="L863" s="664">
        <v>101.67000000000003</v>
      </c>
      <c r="M863" s="664">
        <v>1</v>
      </c>
      <c r="N863" s="665">
        <v>101.67000000000003</v>
      </c>
    </row>
    <row r="864" spans="1:14" ht="14.4" customHeight="1" x14ac:dyDescent="0.3">
      <c r="A864" s="660" t="s">
        <v>2351</v>
      </c>
      <c r="B864" s="661" t="s">
        <v>3241</v>
      </c>
      <c r="C864" s="662" t="s">
        <v>2352</v>
      </c>
      <c r="D864" s="663" t="s">
        <v>3253</v>
      </c>
      <c r="E864" s="662" t="s">
        <v>586</v>
      </c>
      <c r="F864" s="663" t="s">
        <v>3269</v>
      </c>
      <c r="G864" s="662" t="s">
        <v>608</v>
      </c>
      <c r="H864" s="662" t="s">
        <v>2528</v>
      </c>
      <c r="I864" s="662" t="s">
        <v>2529</v>
      </c>
      <c r="J864" s="662" t="s">
        <v>719</v>
      </c>
      <c r="K864" s="662" t="s">
        <v>2530</v>
      </c>
      <c r="L864" s="664">
        <v>693.09999999999991</v>
      </c>
      <c r="M864" s="664">
        <v>1</v>
      </c>
      <c r="N864" s="665">
        <v>693.09999999999991</v>
      </c>
    </row>
    <row r="865" spans="1:14" ht="14.4" customHeight="1" x14ac:dyDescent="0.3">
      <c r="A865" s="660" t="s">
        <v>2351</v>
      </c>
      <c r="B865" s="661" t="s">
        <v>3241</v>
      </c>
      <c r="C865" s="662" t="s">
        <v>2352</v>
      </c>
      <c r="D865" s="663" t="s">
        <v>3253</v>
      </c>
      <c r="E865" s="662" t="s">
        <v>586</v>
      </c>
      <c r="F865" s="663" t="s">
        <v>3269</v>
      </c>
      <c r="G865" s="662" t="s">
        <v>608</v>
      </c>
      <c r="H865" s="662" t="s">
        <v>2531</v>
      </c>
      <c r="I865" s="662" t="s">
        <v>2532</v>
      </c>
      <c r="J865" s="662" t="s">
        <v>2533</v>
      </c>
      <c r="K865" s="662" t="s">
        <v>2534</v>
      </c>
      <c r="L865" s="664">
        <v>40.560000251058874</v>
      </c>
      <c r="M865" s="664">
        <v>6</v>
      </c>
      <c r="N865" s="665">
        <v>243.36000150635323</v>
      </c>
    </row>
    <row r="866" spans="1:14" ht="14.4" customHeight="1" x14ac:dyDescent="0.3">
      <c r="A866" s="660" t="s">
        <v>2351</v>
      </c>
      <c r="B866" s="661" t="s">
        <v>3241</v>
      </c>
      <c r="C866" s="662" t="s">
        <v>2352</v>
      </c>
      <c r="D866" s="663" t="s">
        <v>3253</v>
      </c>
      <c r="E866" s="662" t="s">
        <v>586</v>
      </c>
      <c r="F866" s="663" t="s">
        <v>3269</v>
      </c>
      <c r="G866" s="662" t="s">
        <v>608</v>
      </c>
      <c r="H866" s="662" t="s">
        <v>2535</v>
      </c>
      <c r="I866" s="662" t="s">
        <v>215</v>
      </c>
      <c r="J866" s="662" t="s">
        <v>2536</v>
      </c>
      <c r="K866" s="662"/>
      <c r="L866" s="664">
        <v>145.92031712113231</v>
      </c>
      <c r="M866" s="664">
        <v>46</v>
      </c>
      <c r="N866" s="665">
        <v>6712.334587572087</v>
      </c>
    </row>
    <row r="867" spans="1:14" ht="14.4" customHeight="1" x14ac:dyDescent="0.3">
      <c r="A867" s="660" t="s">
        <v>2351</v>
      </c>
      <c r="B867" s="661" t="s">
        <v>3241</v>
      </c>
      <c r="C867" s="662" t="s">
        <v>2352</v>
      </c>
      <c r="D867" s="663" t="s">
        <v>3253</v>
      </c>
      <c r="E867" s="662" t="s">
        <v>586</v>
      </c>
      <c r="F867" s="663" t="s">
        <v>3269</v>
      </c>
      <c r="G867" s="662" t="s">
        <v>608</v>
      </c>
      <c r="H867" s="662" t="s">
        <v>1174</v>
      </c>
      <c r="I867" s="662" t="s">
        <v>215</v>
      </c>
      <c r="J867" s="662" t="s">
        <v>1175</v>
      </c>
      <c r="K867" s="662"/>
      <c r="L867" s="664">
        <v>78.229565424051586</v>
      </c>
      <c r="M867" s="664">
        <v>21</v>
      </c>
      <c r="N867" s="665">
        <v>1642.8208739050833</v>
      </c>
    </row>
    <row r="868" spans="1:14" ht="14.4" customHeight="1" x14ac:dyDescent="0.3">
      <c r="A868" s="660" t="s">
        <v>2351</v>
      </c>
      <c r="B868" s="661" t="s">
        <v>3241</v>
      </c>
      <c r="C868" s="662" t="s">
        <v>2352</v>
      </c>
      <c r="D868" s="663" t="s">
        <v>3253</v>
      </c>
      <c r="E868" s="662" t="s">
        <v>586</v>
      </c>
      <c r="F868" s="663" t="s">
        <v>3269</v>
      </c>
      <c r="G868" s="662" t="s">
        <v>608</v>
      </c>
      <c r="H868" s="662" t="s">
        <v>1927</v>
      </c>
      <c r="I868" s="662" t="s">
        <v>215</v>
      </c>
      <c r="J868" s="662" t="s">
        <v>1928</v>
      </c>
      <c r="K868" s="662"/>
      <c r="L868" s="664">
        <v>216.84</v>
      </c>
      <c r="M868" s="664">
        <v>4</v>
      </c>
      <c r="N868" s="665">
        <v>867.36</v>
      </c>
    </row>
    <row r="869" spans="1:14" ht="14.4" customHeight="1" x14ac:dyDescent="0.3">
      <c r="A869" s="660" t="s">
        <v>2351</v>
      </c>
      <c r="B869" s="661" t="s">
        <v>3241</v>
      </c>
      <c r="C869" s="662" t="s">
        <v>2352</v>
      </c>
      <c r="D869" s="663" t="s">
        <v>3253</v>
      </c>
      <c r="E869" s="662" t="s">
        <v>586</v>
      </c>
      <c r="F869" s="663" t="s">
        <v>3269</v>
      </c>
      <c r="G869" s="662" t="s">
        <v>608</v>
      </c>
      <c r="H869" s="662" t="s">
        <v>2537</v>
      </c>
      <c r="I869" s="662" t="s">
        <v>2538</v>
      </c>
      <c r="J869" s="662" t="s">
        <v>2539</v>
      </c>
      <c r="K869" s="662" t="s">
        <v>2540</v>
      </c>
      <c r="L869" s="664">
        <v>193.56</v>
      </c>
      <c r="M869" s="664">
        <v>1</v>
      </c>
      <c r="N869" s="665">
        <v>193.56</v>
      </c>
    </row>
    <row r="870" spans="1:14" ht="14.4" customHeight="1" x14ac:dyDescent="0.3">
      <c r="A870" s="660" t="s">
        <v>2351</v>
      </c>
      <c r="B870" s="661" t="s">
        <v>3241</v>
      </c>
      <c r="C870" s="662" t="s">
        <v>2352</v>
      </c>
      <c r="D870" s="663" t="s">
        <v>3253</v>
      </c>
      <c r="E870" s="662" t="s">
        <v>586</v>
      </c>
      <c r="F870" s="663" t="s">
        <v>3269</v>
      </c>
      <c r="G870" s="662" t="s">
        <v>608</v>
      </c>
      <c r="H870" s="662" t="s">
        <v>2541</v>
      </c>
      <c r="I870" s="662" t="s">
        <v>2542</v>
      </c>
      <c r="J870" s="662" t="s">
        <v>2543</v>
      </c>
      <c r="K870" s="662" t="s">
        <v>1639</v>
      </c>
      <c r="L870" s="664">
        <v>46.429905596856244</v>
      </c>
      <c r="M870" s="664">
        <v>4</v>
      </c>
      <c r="N870" s="665">
        <v>185.71962238742498</v>
      </c>
    </row>
    <row r="871" spans="1:14" ht="14.4" customHeight="1" x14ac:dyDescent="0.3">
      <c r="A871" s="660" t="s">
        <v>2351</v>
      </c>
      <c r="B871" s="661" t="s">
        <v>3241</v>
      </c>
      <c r="C871" s="662" t="s">
        <v>2352</v>
      </c>
      <c r="D871" s="663" t="s">
        <v>3253</v>
      </c>
      <c r="E871" s="662" t="s">
        <v>586</v>
      </c>
      <c r="F871" s="663" t="s">
        <v>3269</v>
      </c>
      <c r="G871" s="662" t="s">
        <v>608</v>
      </c>
      <c r="H871" s="662" t="s">
        <v>2544</v>
      </c>
      <c r="I871" s="662" t="s">
        <v>2545</v>
      </c>
      <c r="J871" s="662" t="s">
        <v>2546</v>
      </c>
      <c r="K871" s="662" t="s">
        <v>2547</v>
      </c>
      <c r="L871" s="664">
        <v>42.87</v>
      </c>
      <c r="M871" s="664">
        <v>1</v>
      </c>
      <c r="N871" s="665">
        <v>42.87</v>
      </c>
    </row>
    <row r="872" spans="1:14" ht="14.4" customHeight="1" x14ac:dyDescent="0.3">
      <c r="A872" s="660" t="s">
        <v>2351</v>
      </c>
      <c r="B872" s="661" t="s">
        <v>3241</v>
      </c>
      <c r="C872" s="662" t="s">
        <v>2352</v>
      </c>
      <c r="D872" s="663" t="s">
        <v>3253</v>
      </c>
      <c r="E872" s="662" t="s">
        <v>586</v>
      </c>
      <c r="F872" s="663" t="s">
        <v>3269</v>
      </c>
      <c r="G872" s="662" t="s">
        <v>608</v>
      </c>
      <c r="H872" s="662" t="s">
        <v>2548</v>
      </c>
      <c r="I872" s="662" t="s">
        <v>2549</v>
      </c>
      <c r="J872" s="662" t="s">
        <v>2550</v>
      </c>
      <c r="K872" s="662" t="s">
        <v>2551</v>
      </c>
      <c r="L872" s="664">
        <v>0</v>
      </c>
      <c r="M872" s="664">
        <v>0</v>
      </c>
      <c r="N872" s="665">
        <v>0</v>
      </c>
    </row>
    <row r="873" spans="1:14" ht="14.4" customHeight="1" x14ac:dyDescent="0.3">
      <c r="A873" s="660" t="s">
        <v>2351</v>
      </c>
      <c r="B873" s="661" t="s">
        <v>3241</v>
      </c>
      <c r="C873" s="662" t="s">
        <v>2352</v>
      </c>
      <c r="D873" s="663" t="s">
        <v>3253</v>
      </c>
      <c r="E873" s="662" t="s">
        <v>586</v>
      </c>
      <c r="F873" s="663" t="s">
        <v>3269</v>
      </c>
      <c r="G873" s="662" t="s">
        <v>608</v>
      </c>
      <c r="H873" s="662" t="s">
        <v>1180</v>
      </c>
      <c r="I873" s="662" t="s">
        <v>1181</v>
      </c>
      <c r="J873" s="662" t="s">
        <v>1182</v>
      </c>
      <c r="K873" s="662" t="s">
        <v>1183</v>
      </c>
      <c r="L873" s="664">
        <v>112.61959106215308</v>
      </c>
      <c r="M873" s="664">
        <v>203</v>
      </c>
      <c r="N873" s="665">
        <v>22861.776985617074</v>
      </c>
    </row>
    <row r="874" spans="1:14" ht="14.4" customHeight="1" x14ac:dyDescent="0.3">
      <c r="A874" s="660" t="s">
        <v>2351</v>
      </c>
      <c r="B874" s="661" t="s">
        <v>3241</v>
      </c>
      <c r="C874" s="662" t="s">
        <v>2352</v>
      </c>
      <c r="D874" s="663" t="s">
        <v>3253</v>
      </c>
      <c r="E874" s="662" t="s">
        <v>586</v>
      </c>
      <c r="F874" s="663" t="s">
        <v>3269</v>
      </c>
      <c r="G874" s="662" t="s">
        <v>608</v>
      </c>
      <c r="H874" s="662" t="s">
        <v>2552</v>
      </c>
      <c r="I874" s="662" t="s">
        <v>2553</v>
      </c>
      <c r="J874" s="662" t="s">
        <v>2554</v>
      </c>
      <c r="K874" s="662" t="s">
        <v>2555</v>
      </c>
      <c r="L874" s="664">
        <v>131.22864838340229</v>
      </c>
      <c r="M874" s="664">
        <v>5</v>
      </c>
      <c r="N874" s="665">
        <v>656.14324191701144</v>
      </c>
    </row>
    <row r="875" spans="1:14" ht="14.4" customHeight="1" x14ac:dyDescent="0.3">
      <c r="A875" s="660" t="s">
        <v>2351</v>
      </c>
      <c r="B875" s="661" t="s">
        <v>3241</v>
      </c>
      <c r="C875" s="662" t="s">
        <v>2352</v>
      </c>
      <c r="D875" s="663" t="s">
        <v>3253</v>
      </c>
      <c r="E875" s="662" t="s">
        <v>586</v>
      </c>
      <c r="F875" s="663" t="s">
        <v>3269</v>
      </c>
      <c r="G875" s="662" t="s">
        <v>608</v>
      </c>
      <c r="H875" s="662" t="s">
        <v>1184</v>
      </c>
      <c r="I875" s="662" t="s">
        <v>1185</v>
      </c>
      <c r="J875" s="662" t="s">
        <v>1186</v>
      </c>
      <c r="K875" s="662" t="s">
        <v>1187</v>
      </c>
      <c r="L875" s="664">
        <v>436.73999420237703</v>
      </c>
      <c r="M875" s="664">
        <v>1</v>
      </c>
      <c r="N875" s="665">
        <v>436.73999420237703</v>
      </c>
    </row>
    <row r="876" spans="1:14" ht="14.4" customHeight="1" x14ac:dyDescent="0.3">
      <c r="A876" s="660" t="s">
        <v>2351</v>
      </c>
      <c r="B876" s="661" t="s">
        <v>3241</v>
      </c>
      <c r="C876" s="662" t="s">
        <v>2352</v>
      </c>
      <c r="D876" s="663" t="s">
        <v>3253</v>
      </c>
      <c r="E876" s="662" t="s">
        <v>586</v>
      </c>
      <c r="F876" s="663" t="s">
        <v>3269</v>
      </c>
      <c r="G876" s="662" t="s">
        <v>608</v>
      </c>
      <c r="H876" s="662" t="s">
        <v>2286</v>
      </c>
      <c r="I876" s="662" t="s">
        <v>2287</v>
      </c>
      <c r="J876" s="662" t="s">
        <v>1048</v>
      </c>
      <c r="K876" s="662" t="s">
        <v>2288</v>
      </c>
      <c r="L876" s="664">
        <v>326.31999999999994</v>
      </c>
      <c r="M876" s="664">
        <v>11</v>
      </c>
      <c r="N876" s="665">
        <v>3589.5199999999995</v>
      </c>
    </row>
    <row r="877" spans="1:14" ht="14.4" customHeight="1" x14ac:dyDescent="0.3">
      <c r="A877" s="660" t="s">
        <v>2351</v>
      </c>
      <c r="B877" s="661" t="s">
        <v>3241</v>
      </c>
      <c r="C877" s="662" t="s">
        <v>2352</v>
      </c>
      <c r="D877" s="663" t="s">
        <v>3253</v>
      </c>
      <c r="E877" s="662" t="s">
        <v>586</v>
      </c>
      <c r="F877" s="663" t="s">
        <v>3269</v>
      </c>
      <c r="G877" s="662" t="s">
        <v>608</v>
      </c>
      <c r="H877" s="662" t="s">
        <v>2556</v>
      </c>
      <c r="I877" s="662" t="s">
        <v>2557</v>
      </c>
      <c r="J877" s="662" t="s">
        <v>2558</v>
      </c>
      <c r="K877" s="662" t="s">
        <v>2559</v>
      </c>
      <c r="L877" s="664">
        <v>69.95</v>
      </c>
      <c r="M877" s="664">
        <v>2</v>
      </c>
      <c r="N877" s="665">
        <v>139.9</v>
      </c>
    </row>
    <row r="878" spans="1:14" ht="14.4" customHeight="1" x14ac:dyDescent="0.3">
      <c r="A878" s="660" t="s">
        <v>2351</v>
      </c>
      <c r="B878" s="661" t="s">
        <v>3241</v>
      </c>
      <c r="C878" s="662" t="s">
        <v>2352</v>
      </c>
      <c r="D878" s="663" t="s">
        <v>3253</v>
      </c>
      <c r="E878" s="662" t="s">
        <v>586</v>
      </c>
      <c r="F878" s="663" t="s">
        <v>3269</v>
      </c>
      <c r="G878" s="662" t="s">
        <v>608</v>
      </c>
      <c r="H878" s="662" t="s">
        <v>2560</v>
      </c>
      <c r="I878" s="662" t="s">
        <v>2561</v>
      </c>
      <c r="J878" s="662" t="s">
        <v>2562</v>
      </c>
      <c r="K878" s="662" t="s">
        <v>2563</v>
      </c>
      <c r="L878" s="664">
        <v>993.70998283408062</v>
      </c>
      <c r="M878" s="664">
        <v>2</v>
      </c>
      <c r="N878" s="665">
        <v>1987.4199656681612</v>
      </c>
    </row>
    <row r="879" spans="1:14" ht="14.4" customHeight="1" x14ac:dyDescent="0.3">
      <c r="A879" s="660" t="s">
        <v>2351</v>
      </c>
      <c r="B879" s="661" t="s">
        <v>3241</v>
      </c>
      <c r="C879" s="662" t="s">
        <v>2352</v>
      </c>
      <c r="D879" s="663" t="s">
        <v>3253</v>
      </c>
      <c r="E879" s="662" t="s">
        <v>586</v>
      </c>
      <c r="F879" s="663" t="s">
        <v>3269</v>
      </c>
      <c r="G879" s="662" t="s">
        <v>608</v>
      </c>
      <c r="H879" s="662" t="s">
        <v>2564</v>
      </c>
      <c r="I879" s="662" t="s">
        <v>2565</v>
      </c>
      <c r="J879" s="662" t="s">
        <v>1190</v>
      </c>
      <c r="K879" s="662" t="s">
        <v>847</v>
      </c>
      <c r="L879" s="664">
        <v>53.160999999999994</v>
      </c>
      <c r="M879" s="664">
        <v>30</v>
      </c>
      <c r="N879" s="665">
        <v>1594.83</v>
      </c>
    </row>
    <row r="880" spans="1:14" ht="14.4" customHeight="1" x14ac:dyDescent="0.3">
      <c r="A880" s="660" t="s">
        <v>2351</v>
      </c>
      <c r="B880" s="661" t="s">
        <v>3241</v>
      </c>
      <c r="C880" s="662" t="s">
        <v>2352</v>
      </c>
      <c r="D880" s="663" t="s">
        <v>3253</v>
      </c>
      <c r="E880" s="662" t="s">
        <v>586</v>
      </c>
      <c r="F880" s="663" t="s">
        <v>3269</v>
      </c>
      <c r="G880" s="662" t="s">
        <v>608</v>
      </c>
      <c r="H880" s="662" t="s">
        <v>2566</v>
      </c>
      <c r="I880" s="662" t="s">
        <v>2566</v>
      </c>
      <c r="J880" s="662" t="s">
        <v>2567</v>
      </c>
      <c r="K880" s="662" t="s">
        <v>2568</v>
      </c>
      <c r="L880" s="664">
        <v>91.999746433831191</v>
      </c>
      <c r="M880" s="664">
        <v>1</v>
      </c>
      <c r="N880" s="665">
        <v>91.999746433831191</v>
      </c>
    </row>
    <row r="881" spans="1:14" ht="14.4" customHeight="1" x14ac:dyDescent="0.3">
      <c r="A881" s="660" t="s">
        <v>2351</v>
      </c>
      <c r="B881" s="661" t="s">
        <v>3241</v>
      </c>
      <c r="C881" s="662" t="s">
        <v>2352</v>
      </c>
      <c r="D881" s="663" t="s">
        <v>3253</v>
      </c>
      <c r="E881" s="662" t="s">
        <v>586</v>
      </c>
      <c r="F881" s="663" t="s">
        <v>3269</v>
      </c>
      <c r="G881" s="662" t="s">
        <v>608</v>
      </c>
      <c r="H881" s="662" t="s">
        <v>1938</v>
      </c>
      <c r="I881" s="662" t="s">
        <v>215</v>
      </c>
      <c r="J881" s="662" t="s">
        <v>1939</v>
      </c>
      <c r="K881" s="662" t="s">
        <v>1940</v>
      </c>
      <c r="L881" s="664">
        <v>178.70500000000001</v>
      </c>
      <c r="M881" s="664">
        <v>6</v>
      </c>
      <c r="N881" s="665">
        <v>1072.23</v>
      </c>
    </row>
    <row r="882" spans="1:14" ht="14.4" customHeight="1" x14ac:dyDescent="0.3">
      <c r="A882" s="660" t="s">
        <v>2351</v>
      </c>
      <c r="B882" s="661" t="s">
        <v>3241</v>
      </c>
      <c r="C882" s="662" t="s">
        <v>2352</v>
      </c>
      <c r="D882" s="663" t="s">
        <v>3253</v>
      </c>
      <c r="E882" s="662" t="s">
        <v>586</v>
      </c>
      <c r="F882" s="663" t="s">
        <v>3269</v>
      </c>
      <c r="G882" s="662" t="s">
        <v>608</v>
      </c>
      <c r="H882" s="662" t="s">
        <v>2569</v>
      </c>
      <c r="I882" s="662" t="s">
        <v>2570</v>
      </c>
      <c r="J882" s="662" t="s">
        <v>2571</v>
      </c>
      <c r="K882" s="662" t="s">
        <v>2572</v>
      </c>
      <c r="L882" s="664">
        <v>991.722052399125</v>
      </c>
      <c r="M882" s="664">
        <v>13</v>
      </c>
      <c r="N882" s="665">
        <v>12892.386681188626</v>
      </c>
    </row>
    <row r="883" spans="1:14" ht="14.4" customHeight="1" x14ac:dyDescent="0.3">
      <c r="A883" s="660" t="s">
        <v>2351</v>
      </c>
      <c r="B883" s="661" t="s">
        <v>3241</v>
      </c>
      <c r="C883" s="662" t="s">
        <v>2352</v>
      </c>
      <c r="D883" s="663" t="s">
        <v>3253</v>
      </c>
      <c r="E883" s="662" t="s">
        <v>586</v>
      </c>
      <c r="F883" s="663" t="s">
        <v>3269</v>
      </c>
      <c r="G883" s="662" t="s">
        <v>608</v>
      </c>
      <c r="H883" s="662" t="s">
        <v>2573</v>
      </c>
      <c r="I883" s="662" t="s">
        <v>2574</v>
      </c>
      <c r="J883" s="662" t="s">
        <v>2575</v>
      </c>
      <c r="K883" s="662" t="s">
        <v>1158</v>
      </c>
      <c r="L883" s="664">
        <v>5418.8514285714282</v>
      </c>
      <c r="M883" s="664">
        <v>3.5</v>
      </c>
      <c r="N883" s="665">
        <v>18965.98</v>
      </c>
    </row>
    <row r="884" spans="1:14" ht="14.4" customHeight="1" x14ac:dyDescent="0.3">
      <c r="A884" s="660" t="s">
        <v>2351</v>
      </c>
      <c r="B884" s="661" t="s">
        <v>3241</v>
      </c>
      <c r="C884" s="662" t="s">
        <v>2352</v>
      </c>
      <c r="D884" s="663" t="s">
        <v>3253</v>
      </c>
      <c r="E884" s="662" t="s">
        <v>586</v>
      </c>
      <c r="F884" s="663" t="s">
        <v>3269</v>
      </c>
      <c r="G884" s="662" t="s">
        <v>608</v>
      </c>
      <c r="H884" s="662" t="s">
        <v>1192</v>
      </c>
      <c r="I884" s="662" t="s">
        <v>1193</v>
      </c>
      <c r="J884" s="662" t="s">
        <v>1194</v>
      </c>
      <c r="K884" s="662" t="s">
        <v>1195</v>
      </c>
      <c r="L884" s="664">
        <v>382.7491904323827</v>
      </c>
      <c r="M884" s="664">
        <v>54.35</v>
      </c>
      <c r="N884" s="665">
        <v>20802.4185</v>
      </c>
    </row>
    <row r="885" spans="1:14" ht="14.4" customHeight="1" x14ac:dyDescent="0.3">
      <c r="A885" s="660" t="s">
        <v>2351</v>
      </c>
      <c r="B885" s="661" t="s">
        <v>3241</v>
      </c>
      <c r="C885" s="662" t="s">
        <v>2352</v>
      </c>
      <c r="D885" s="663" t="s">
        <v>3253</v>
      </c>
      <c r="E885" s="662" t="s">
        <v>586</v>
      </c>
      <c r="F885" s="663" t="s">
        <v>3269</v>
      </c>
      <c r="G885" s="662" t="s">
        <v>608</v>
      </c>
      <c r="H885" s="662" t="s">
        <v>2576</v>
      </c>
      <c r="I885" s="662" t="s">
        <v>2577</v>
      </c>
      <c r="J885" s="662" t="s">
        <v>2578</v>
      </c>
      <c r="K885" s="662" t="s">
        <v>2579</v>
      </c>
      <c r="L885" s="664">
        <v>198.18801026748866</v>
      </c>
      <c r="M885" s="664">
        <v>1</v>
      </c>
      <c r="N885" s="665">
        <v>198.18801026748866</v>
      </c>
    </row>
    <row r="886" spans="1:14" ht="14.4" customHeight="1" x14ac:dyDescent="0.3">
      <c r="A886" s="660" t="s">
        <v>2351</v>
      </c>
      <c r="B886" s="661" t="s">
        <v>3241</v>
      </c>
      <c r="C886" s="662" t="s">
        <v>2352</v>
      </c>
      <c r="D886" s="663" t="s">
        <v>3253</v>
      </c>
      <c r="E886" s="662" t="s">
        <v>586</v>
      </c>
      <c r="F886" s="663" t="s">
        <v>3269</v>
      </c>
      <c r="G886" s="662" t="s">
        <v>608</v>
      </c>
      <c r="H886" s="662" t="s">
        <v>2580</v>
      </c>
      <c r="I886" s="662" t="s">
        <v>215</v>
      </c>
      <c r="J886" s="662" t="s">
        <v>2581</v>
      </c>
      <c r="K886" s="662"/>
      <c r="L886" s="664">
        <v>118.21769420782938</v>
      </c>
      <c r="M886" s="664">
        <v>16</v>
      </c>
      <c r="N886" s="665">
        <v>1891.4831073252701</v>
      </c>
    </row>
    <row r="887" spans="1:14" ht="14.4" customHeight="1" x14ac:dyDescent="0.3">
      <c r="A887" s="660" t="s">
        <v>2351</v>
      </c>
      <c r="B887" s="661" t="s">
        <v>3241</v>
      </c>
      <c r="C887" s="662" t="s">
        <v>2352</v>
      </c>
      <c r="D887" s="663" t="s">
        <v>3253</v>
      </c>
      <c r="E887" s="662" t="s">
        <v>586</v>
      </c>
      <c r="F887" s="663" t="s">
        <v>3269</v>
      </c>
      <c r="G887" s="662" t="s">
        <v>608</v>
      </c>
      <c r="H887" s="662" t="s">
        <v>2582</v>
      </c>
      <c r="I887" s="662" t="s">
        <v>2583</v>
      </c>
      <c r="J887" s="662" t="s">
        <v>2584</v>
      </c>
      <c r="K887" s="662" t="s">
        <v>2585</v>
      </c>
      <c r="L887" s="664">
        <v>42.019530454869518</v>
      </c>
      <c r="M887" s="664">
        <v>2</v>
      </c>
      <c r="N887" s="665">
        <v>84.039060909739035</v>
      </c>
    </row>
    <row r="888" spans="1:14" ht="14.4" customHeight="1" x14ac:dyDescent="0.3">
      <c r="A888" s="660" t="s">
        <v>2351</v>
      </c>
      <c r="B888" s="661" t="s">
        <v>3241</v>
      </c>
      <c r="C888" s="662" t="s">
        <v>2352</v>
      </c>
      <c r="D888" s="663" t="s">
        <v>3253</v>
      </c>
      <c r="E888" s="662" t="s">
        <v>586</v>
      </c>
      <c r="F888" s="663" t="s">
        <v>3269</v>
      </c>
      <c r="G888" s="662" t="s">
        <v>608</v>
      </c>
      <c r="H888" s="662" t="s">
        <v>2586</v>
      </c>
      <c r="I888" s="662" t="s">
        <v>2587</v>
      </c>
      <c r="J888" s="662" t="s">
        <v>2588</v>
      </c>
      <c r="K888" s="662" t="s">
        <v>2589</v>
      </c>
      <c r="L888" s="664">
        <v>41.889999999999993</v>
      </c>
      <c r="M888" s="664">
        <v>1</v>
      </c>
      <c r="N888" s="665">
        <v>41.889999999999993</v>
      </c>
    </row>
    <row r="889" spans="1:14" ht="14.4" customHeight="1" x14ac:dyDescent="0.3">
      <c r="A889" s="660" t="s">
        <v>2351</v>
      </c>
      <c r="B889" s="661" t="s">
        <v>3241</v>
      </c>
      <c r="C889" s="662" t="s">
        <v>2352</v>
      </c>
      <c r="D889" s="663" t="s">
        <v>3253</v>
      </c>
      <c r="E889" s="662" t="s">
        <v>586</v>
      </c>
      <c r="F889" s="663" t="s">
        <v>3269</v>
      </c>
      <c r="G889" s="662" t="s">
        <v>608</v>
      </c>
      <c r="H889" s="662" t="s">
        <v>1207</v>
      </c>
      <c r="I889" s="662" t="s">
        <v>215</v>
      </c>
      <c r="J889" s="662" t="s">
        <v>1208</v>
      </c>
      <c r="K889" s="662"/>
      <c r="L889" s="664">
        <v>420.78062499999999</v>
      </c>
      <c r="M889" s="664">
        <v>16</v>
      </c>
      <c r="N889" s="665">
        <v>6732.49</v>
      </c>
    </row>
    <row r="890" spans="1:14" ht="14.4" customHeight="1" x14ac:dyDescent="0.3">
      <c r="A890" s="660" t="s">
        <v>2351</v>
      </c>
      <c r="B890" s="661" t="s">
        <v>3241</v>
      </c>
      <c r="C890" s="662" t="s">
        <v>2352</v>
      </c>
      <c r="D890" s="663" t="s">
        <v>3253</v>
      </c>
      <c r="E890" s="662" t="s">
        <v>586</v>
      </c>
      <c r="F890" s="663" t="s">
        <v>3269</v>
      </c>
      <c r="G890" s="662" t="s">
        <v>608</v>
      </c>
      <c r="H890" s="662" t="s">
        <v>2590</v>
      </c>
      <c r="I890" s="662" t="s">
        <v>2590</v>
      </c>
      <c r="J890" s="662" t="s">
        <v>2591</v>
      </c>
      <c r="K890" s="662" t="s">
        <v>2592</v>
      </c>
      <c r="L890" s="664">
        <v>759.83</v>
      </c>
      <c r="M890" s="664">
        <v>1</v>
      </c>
      <c r="N890" s="665">
        <v>759.83</v>
      </c>
    </row>
    <row r="891" spans="1:14" ht="14.4" customHeight="1" x14ac:dyDescent="0.3">
      <c r="A891" s="660" t="s">
        <v>2351</v>
      </c>
      <c r="B891" s="661" t="s">
        <v>3241</v>
      </c>
      <c r="C891" s="662" t="s">
        <v>2352</v>
      </c>
      <c r="D891" s="663" t="s">
        <v>3253</v>
      </c>
      <c r="E891" s="662" t="s">
        <v>586</v>
      </c>
      <c r="F891" s="663" t="s">
        <v>3269</v>
      </c>
      <c r="G891" s="662" t="s">
        <v>608</v>
      </c>
      <c r="H891" s="662" t="s">
        <v>2593</v>
      </c>
      <c r="I891" s="662" t="s">
        <v>2594</v>
      </c>
      <c r="J891" s="662" t="s">
        <v>2595</v>
      </c>
      <c r="K891" s="662" t="s">
        <v>2596</v>
      </c>
      <c r="L891" s="664">
        <v>76.129924231078405</v>
      </c>
      <c r="M891" s="664">
        <v>5</v>
      </c>
      <c r="N891" s="665">
        <v>380.64962115539203</v>
      </c>
    </row>
    <row r="892" spans="1:14" ht="14.4" customHeight="1" x14ac:dyDescent="0.3">
      <c r="A892" s="660" t="s">
        <v>2351</v>
      </c>
      <c r="B892" s="661" t="s">
        <v>3241</v>
      </c>
      <c r="C892" s="662" t="s">
        <v>2352</v>
      </c>
      <c r="D892" s="663" t="s">
        <v>3253</v>
      </c>
      <c r="E892" s="662" t="s">
        <v>586</v>
      </c>
      <c r="F892" s="663" t="s">
        <v>3269</v>
      </c>
      <c r="G892" s="662" t="s">
        <v>608</v>
      </c>
      <c r="H892" s="662" t="s">
        <v>2597</v>
      </c>
      <c r="I892" s="662" t="s">
        <v>215</v>
      </c>
      <c r="J892" s="662" t="s">
        <v>2598</v>
      </c>
      <c r="K892" s="662"/>
      <c r="L892" s="664">
        <v>127.90646559867194</v>
      </c>
      <c r="M892" s="664">
        <v>24</v>
      </c>
      <c r="N892" s="665">
        <v>3069.7551743681265</v>
      </c>
    </row>
    <row r="893" spans="1:14" ht="14.4" customHeight="1" x14ac:dyDescent="0.3">
      <c r="A893" s="660" t="s">
        <v>2351</v>
      </c>
      <c r="B893" s="661" t="s">
        <v>3241</v>
      </c>
      <c r="C893" s="662" t="s">
        <v>2352</v>
      </c>
      <c r="D893" s="663" t="s">
        <v>3253</v>
      </c>
      <c r="E893" s="662" t="s">
        <v>586</v>
      </c>
      <c r="F893" s="663" t="s">
        <v>3269</v>
      </c>
      <c r="G893" s="662" t="s">
        <v>608</v>
      </c>
      <c r="H893" s="662" t="s">
        <v>1951</v>
      </c>
      <c r="I893" s="662" t="s">
        <v>1952</v>
      </c>
      <c r="J893" s="662" t="s">
        <v>854</v>
      </c>
      <c r="K893" s="662" t="s">
        <v>1953</v>
      </c>
      <c r="L893" s="664">
        <v>142.83000000000013</v>
      </c>
      <c r="M893" s="664">
        <v>2</v>
      </c>
      <c r="N893" s="665">
        <v>285.66000000000025</v>
      </c>
    </row>
    <row r="894" spans="1:14" ht="14.4" customHeight="1" x14ac:dyDescent="0.3">
      <c r="A894" s="660" t="s">
        <v>2351</v>
      </c>
      <c r="B894" s="661" t="s">
        <v>3241</v>
      </c>
      <c r="C894" s="662" t="s">
        <v>2352</v>
      </c>
      <c r="D894" s="663" t="s">
        <v>3253</v>
      </c>
      <c r="E894" s="662" t="s">
        <v>586</v>
      </c>
      <c r="F894" s="663" t="s">
        <v>3269</v>
      </c>
      <c r="G894" s="662" t="s">
        <v>608</v>
      </c>
      <c r="H894" s="662" t="s">
        <v>2599</v>
      </c>
      <c r="I894" s="662" t="s">
        <v>2600</v>
      </c>
      <c r="J894" s="662" t="s">
        <v>2601</v>
      </c>
      <c r="K894" s="662" t="s">
        <v>2602</v>
      </c>
      <c r="L894" s="664">
        <v>393.02742207939275</v>
      </c>
      <c r="M894" s="664">
        <v>4</v>
      </c>
      <c r="N894" s="665">
        <v>1572.109688317571</v>
      </c>
    </row>
    <row r="895" spans="1:14" ht="14.4" customHeight="1" x14ac:dyDescent="0.3">
      <c r="A895" s="660" t="s">
        <v>2351</v>
      </c>
      <c r="B895" s="661" t="s">
        <v>3241</v>
      </c>
      <c r="C895" s="662" t="s">
        <v>2352</v>
      </c>
      <c r="D895" s="663" t="s">
        <v>3253</v>
      </c>
      <c r="E895" s="662" t="s">
        <v>586</v>
      </c>
      <c r="F895" s="663" t="s">
        <v>3269</v>
      </c>
      <c r="G895" s="662" t="s">
        <v>608</v>
      </c>
      <c r="H895" s="662" t="s">
        <v>2603</v>
      </c>
      <c r="I895" s="662" t="s">
        <v>2604</v>
      </c>
      <c r="J895" s="662" t="s">
        <v>2605</v>
      </c>
      <c r="K895" s="662" t="s">
        <v>847</v>
      </c>
      <c r="L895" s="664">
        <v>104.81666666666665</v>
      </c>
      <c r="M895" s="664">
        <v>120</v>
      </c>
      <c r="N895" s="665">
        <v>12577.999999999998</v>
      </c>
    </row>
    <row r="896" spans="1:14" ht="14.4" customHeight="1" x14ac:dyDescent="0.3">
      <c r="A896" s="660" t="s">
        <v>2351</v>
      </c>
      <c r="B896" s="661" t="s">
        <v>3241</v>
      </c>
      <c r="C896" s="662" t="s">
        <v>2352</v>
      </c>
      <c r="D896" s="663" t="s">
        <v>3253</v>
      </c>
      <c r="E896" s="662" t="s">
        <v>586</v>
      </c>
      <c r="F896" s="663" t="s">
        <v>3269</v>
      </c>
      <c r="G896" s="662" t="s">
        <v>608</v>
      </c>
      <c r="H896" s="662" t="s">
        <v>2606</v>
      </c>
      <c r="I896" s="662" t="s">
        <v>2607</v>
      </c>
      <c r="J896" s="662" t="s">
        <v>2608</v>
      </c>
      <c r="K896" s="662" t="s">
        <v>2609</v>
      </c>
      <c r="L896" s="664">
        <v>153.20972744758319</v>
      </c>
      <c r="M896" s="664">
        <v>3</v>
      </c>
      <c r="N896" s="665">
        <v>459.62918234274957</v>
      </c>
    </row>
    <row r="897" spans="1:14" ht="14.4" customHeight="1" x14ac:dyDescent="0.3">
      <c r="A897" s="660" t="s">
        <v>2351</v>
      </c>
      <c r="B897" s="661" t="s">
        <v>3241</v>
      </c>
      <c r="C897" s="662" t="s">
        <v>2352</v>
      </c>
      <c r="D897" s="663" t="s">
        <v>3253</v>
      </c>
      <c r="E897" s="662" t="s">
        <v>586</v>
      </c>
      <c r="F897" s="663" t="s">
        <v>3269</v>
      </c>
      <c r="G897" s="662" t="s">
        <v>608</v>
      </c>
      <c r="H897" s="662" t="s">
        <v>2610</v>
      </c>
      <c r="I897" s="662" t="s">
        <v>2611</v>
      </c>
      <c r="J897" s="662" t="s">
        <v>734</v>
      </c>
      <c r="K897" s="662" t="s">
        <v>2612</v>
      </c>
      <c r="L897" s="664">
        <v>63.37</v>
      </c>
      <c r="M897" s="664">
        <v>1</v>
      </c>
      <c r="N897" s="665">
        <v>63.37</v>
      </c>
    </row>
    <row r="898" spans="1:14" ht="14.4" customHeight="1" x14ac:dyDescent="0.3">
      <c r="A898" s="660" t="s">
        <v>2351</v>
      </c>
      <c r="B898" s="661" t="s">
        <v>3241</v>
      </c>
      <c r="C898" s="662" t="s">
        <v>2352</v>
      </c>
      <c r="D898" s="663" t="s">
        <v>3253</v>
      </c>
      <c r="E898" s="662" t="s">
        <v>586</v>
      </c>
      <c r="F898" s="663" t="s">
        <v>3269</v>
      </c>
      <c r="G898" s="662" t="s">
        <v>608</v>
      </c>
      <c r="H898" s="662" t="s">
        <v>2613</v>
      </c>
      <c r="I898" s="662" t="s">
        <v>215</v>
      </c>
      <c r="J898" s="662" t="s">
        <v>2614</v>
      </c>
      <c r="K898" s="662" t="s">
        <v>2615</v>
      </c>
      <c r="L898" s="664">
        <v>74.390919016583865</v>
      </c>
      <c r="M898" s="664">
        <v>5</v>
      </c>
      <c r="N898" s="665">
        <v>371.95459508291935</v>
      </c>
    </row>
    <row r="899" spans="1:14" ht="14.4" customHeight="1" x14ac:dyDescent="0.3">
      <c r="A899" s="660" t="s">
        <v>2351</v>
      </c>
      <c r="B899" s="661" t="s">
        <v>3241</v>
      </c>
      <c r="C899" s="662" t="s">
        <v>2352</v>
      </c>
      <c r="D899" s="663" t="s">
        <v>3253</v>
      </c>
      <c r="E899" s="662" t="s">
        <v>586</v>
      </c>
      <c r="F899" s="663" t="s">
        <v>3269</v>
      </c>
      <c r="G899" s="662" t="s">
        <v>608</v>
      </c>
      <c r="H899" s="662" t="s">
        <v>1961</v>
      </c>
      <c r="I899" s="662" t="s">
        <v>1962</v>
      </c>
      <c r="J899" s="662" t="s">
        <v>1963</v>
      </c>
      <c r="K899" s="662" t="s">
        <v>1964</v>
      </c>
      <c r="L899" s="664">
        <v>325.15999999999997</v>
      </c>
      <c r="M899" s="664">
        <v>7</v>
      </c>
      <c r="N899" s="665">
        <v>2276.12</v>
      </c>
    </row>
    <row r="900" spans="1:14" ht="14.4" customHeight="1" x14ac:dyDescent="0.3">
      <c r="A900" s="660" t="s">
        <v>2351</v>
      </c>
      <c r="B900" s="661" t="s">
        <v>3241</v>
      </c>
      <c r="C900" s="662" t="s">
        <v>2352</v>
      </c>
      <c r="D900" s="663" t="s">
        <v>3253</v>
      </c>
      <c r="E900" s="662" t="s">
        <v>586</v>
      </c>
      <c r="F900" s="663" t="s">
        <v>3269</v>
      </c>
      <c r="G900" s="662" t="s">
        <v>608</v>
      </c>
      <c r="H900" s="662" t="s">
        <v>2616</v>
      </c>
      <c r="I900" s="662" t="s">
        <v>215</v>
      </c>
      <c r="J900" s="662" t="s">
        <v>2617</v>
      </c>
      <c r="K900" s="662"/>
      <c r="L900" s="664">
        <v>52.019387342632292</v>
      </c>
      <c r="M900" s="664">
        <v>7</v>
      </c>
      <c r="N900" s="665">
        <v>364.13571139842605</v>
      </c>
    </row>
    <row r="901" spans="1:14" ht="14.4" customHeight="1" x14ac:dyDescent="0.3">
      <c r="A901" s="660" t="s">
        <v>2351</v>
      </c>
      <c r="B901" s="661" t="s">
        <v>3241</v>
      </c>
      <c r="C901" s="662" t="s">
        <v>2352</v>
      </c>
      <c r="D901" s="663" t="s">
        <v>3253</v>
      </c>
      <c r="E901" s="662" t="s">
        <v>586</v>
      </c>
      <c r="F901" s="663" t="s">
        <v>3269</v>
      </c>
      <c r="G901" s="662" t="s">
        <v>608</v>
      </c>
      <c r="H901" s="662" t="s">
        <v>2618</v>
      </c>
      <c r="I901" s="662" t="s">
        <v>2619</v>
      </c>
      <c r="J901" s="662" t="s">
        <v>2620</v>
      </c>
      <c r="K901" s="662" t="s">
        <v>2621</v>
      </c>
      <c r="L901" s="664">
        <v>279.25744684416492</v>
      </c>
      <c r="M901" s="664">
        <v>9</v>
      </c>
      <c r="N901" s="665">
        <v>2513.3170215974842</v>
      </c>
    </row>
    <row r="902" spans="1:14" ht="14.4" customHeight="1" x14ac:dyDescent="0.3">
      <c r="A902" s="660" t="s">
        <v>2351</v>
      </c>
      <c r="B902" s="661" t="s">
        <v>3241</v>
      </c>
      <c r="C902" s="662" t="s">
        <v>2352</v>
      </c>
      <c r="D902" s="663" t="s">
        <v>3253</v>
      </c>
      <c r="E902" s="662" t="s">
        <v>586</v>
      </c>
      <c r="F902" s="663" t="s">
        <v>3269</v>
      </c>
      <c r="G902" s="662" t="s">
        <v>608</v>
      </c>
      <c r="H902" s="662" t="s">
        <v>2622</v>
      </c>
      <c r="I902" s="662" t="s">
        <v>2623</v>
      </c>
      <c r="J902" s="662" t="s">
        <v>2624</v>
      </c>
      <c r="K902" s="662" t="s">
        <v>2625</v>
      </c>
      <c r="L902" s="664">
        <v>33.949800068076968</v>
      </c>
      <c r="M902" s="664">
        <v>2</v>
      </c>
      <c r="N902" s="665">
        <v>67.899600136153936</v>
      </c>
    </row>
    <row r="903" spans="1:14" ht="14.4" customHeight="1" x14ac:dyDescent="0.3">
      <c r="A903" s="660" t="s">
        <v>2351</v>
      </c>
      <c r="B903" s="661" t="s">
        <v>3241</v>
      </c>
      <c r="C903" s="662" t="s">
        <v>2352</v>
      </c>
      <c r="D903" s="663" t="s">
        <v>3253</v>
      </c>
      <c r="E903" s="662" t="s">
        <v>586</v>
      </c>
      <c r="F903" s="663" t="s">
        <v>3269</v>
      </c>
      <c r="G903" s="662" t="s">
        <v>608</v>
      </c>
      <c r="H903" s="662" t="s">
        <v>1969</v>
      </c>
      <c r="I903" s="662" t="s">
        <v>215</v>
      </c>
      <c r="J903" s="662" t="s">
        <v>1970</v>
      </c>
      <c r="K903" s="662"/>
      <c r="L903" s="664">
        <v>167.86333333333332</v>
      </c>
      <c r="M903" s="664">
        <v>3</v>
      </c>
      <c r="N903" s="665">
        <v>503.58999999999992</v>
      </c>
    </row>
    <row r="904" spans="1:14" ht="14.4" customHeight="1" x14ac:dyDescent="0.3">
      <c r="A904" s="660" t="s">
        <v>2351</v>
      </c>
      <c r="B904" s="661" t="s">
        <v>3241</v>
      </c>
      <c r="C904" s="662" t="s">
        <v>2352</v>
      </c>
      <c r="D904" s="663" t="s">
        <v>3253</v>
      </c>
      <c r="E904" s="662" t="s">
        <v>586</v>
      </c>
      <c r="F904" s="663" t="s">
        <v>3269</v>
      </c>
      <c r="G904" s="662" t="s">
        <v>608</v>
      </c>
      <c r="H904" s="662" t="s">
        <v>2626</v>
      </c>
      <c r="I904" s="662" t="s">
        <v>215</v>
      </c>
      <c r="J904" s="662" t="s">
        <v>2627</v>
      </c>
      <c r="K904" s="662"/>
      <c r="L904" s="664">
        <v>138.491327058991</v>
      </c>
      <c r="M904" s="664">
        <v>1</v>
      </c>
      <c r="N904" s="665">
        <v>138.491327058991</v>
      </c>
    </row>
    <row r="905" spans="1:14" ht="14.4" customHeight="1" x14ac:dyDescent="0.3">
      <c r="A905" s="660" t="s">
        <v>2351</v>
      </c>
      <c r="B905" s="661" t="s">
        <v>3241</v>
      </c>
      <c r="C905" s="662" t="s">
        <v>2352</v>
      </c>
      <c r="D905" s="663" t="s">
        <v>3253</v>
      </c>
      <c r="E905" s="662" t="s">
        <v>586</v>
      </c>
      <c r="F905" s="663" t="s">
        <v>3269</v>
      </c>
      <c r="G905" s="662" t="s">
        <v>608</v>
      </c>
      <c r="H905" s="662" t="s">
        <v>2628</v>
      </c>
      <c r="I905" s="662" t="s">
        <v>2629</v>
      </c>
      <c r="J905" s="662" t="s">
        <v>2630</v>
      </c>
      <c r="K905" s="662" t="s">
        <v>1471</v>
      </c>
      <c r="L905" s="664">
        <v>2225.77</v>
      </c>
      <c r="M905" s="664">
        <v>3</v>
      </c>
      <c r="N905" s="665">
        <v>6677.3099999999995</v>
      </c>
    </row>
    <row r="906" spans="1:14" ht="14.4" customHeight="1" x14ac:dyDescent="0.3">
      <c r="A906" s="660" t="s">
        <v>2351</v>
      </c>
      <c r="B906" s="661" t="s">
        <v>3241</v>
      </c>
      <c r="C906" s="662" t="s">
        <v>2352</v>
      </c>
      <c r="D906" s="663" t="s">
        <v>3253</v>
      </c>
      <c r="E906" s="662" t="s">
        <v>586</v>
      </c>
      <c r="F906" s="663" t="s">
        <v>3269</v>
      </c>
      <c r="G906" s="662" t="s">
        <v>608</v>
      </c>
      <c r="H906" s="662" t="s">
        <v>2631</v>
      </c>
      <c r="I906" s="662" t="s">
        <v>2631</v>
      </c>
      <c r="J906" s="662" t="s">
        <v>2632</v>
      </c>
      <c r="K906" s="662" t="s">
        <v>2633</v>
      </c>
      <c r="L906" s="664">
        <v>48.14</v>
      </c>
      <c r="M906" s="664">
        <v>1</v>
      </c>
      <c r="N906" s="665">
        <v>48.14</v>
      </c>
    </row>
    <row r="907" spans="1:14" ht="14.4" customHeight="1" x14ac:dyDescent="0.3">
      <c r="A907" s="660" t="s">
        <v>2351</v>
      </c>
      <c r="B907" s="661" t="s">
        <v>3241</v>
      </c>
      <c r="C907" s="662" t="s">
        <v>2352</v>
      </c>
      <c r="D907" s="663" t="s">
        <v>3253</v>
      </c>
      <c r="E907" s="662" t="s">
        <v>586</v>
      </c>
      <c r="F907" s="663" t="s">
        <v>3269</v>
      </c>
      <c r="G907" s="662" t="s">
        <v>608</v>
      </c>
      <c r="H907" s="662" t="s">
        <v>2634</v>
      </c>
      <c r="I907" s="662" t="s">
        <v>215</v>
      </c>
      <c r="J907" s="662" t="s">
        <v>2635</v>
      </c>
      <c r="K907" s="662"/>
      <c r="L907" s="664">
        <v>115.74788729566352</v>
      </c>
      <c r="M907" s="664">
        <v>3</v>
      </c>
      <c r="N907" s="665">
        <v>347.24366188699054</v>
      </c>
    </row>
    <row r="908" spans="1:14" ht="14.4" customHeight="1" x14ac:dyDescent="0.3">
      <c r="A908" s="660" t="s">
        <v>2351</v>
      </c>
      <c r="B908" s="661" t="s">
        <v>3241</v>
      </c>
      <c r="C908" s="662" t="s">
        <v>2352</v>
      </c>
      <c r="D908" s="663" t="s">
        <v>3253</v>
      </c>
      <c r="E908" s="662" t="s">
        <v>586</v>
      </c>
      <c r="F908" s="663" t="s">
        <v>3269</v>
      </c>
      <c r="G908" s="662" t="s">
        <v>608</v>
      </c>
      <c r="H908" s="662" t="s">
        <v>2636</v>
      </c>
      <c r="I908" s="662" t="s">
        <v>2636</v>
      </c>
      <c r="J908" s="662" t="s">
        <v>2637</v>
      </c>
      <c r="K908" s="662" t="s">
        <v>614</v>
      </c>
      <c r="L908" s="664">
        <v>378.45000000000005</v>
      </c>
      <c r="M908" s="664">
        <v>4</v>
      </c>
      <c r="N908" s="665">
        <v>1513.8000000000002</v>
      </c>
    </row>
    <row r="909" spans="1:14" ht="14.4" customHeight="1" x14ac:dyDescent="0.3">
      <c r="A909" s="660" t="s">
        <v>2351</v>
      </c>
      <c r="B909" s="661" t="s">
        <v>3241</v>
      </c>
      <c r="C909" s="662" t="s">
        <v>2352</v>
      </c>
      <c r="D909" s="663" t="s">
        <v>3253</v>
      </c>
      <c r="E909" s="662" t="s">
        <v>586</v>
      </c>
      <c r="F909" s="663" t="s">
        <v>3269</v>
      </c>
      <c r="G909" s="662" t="s">
        <v>608</v>
      </c>
      <c r="H909" s="662" t="s">
        <v>1971</v>
      </c>
      <c r="I909" s="662" t="s">
        <v>1972</v>
      </c>
      <c r="J909" s="662" t="s">
        <v>1973</v>
      </c>
      <c r="K909" s="662" t="s">
        <v>1158</v>
      </c>
      <c r="L909" s="664">
        <v>3905</v>
      </c>
      <c r="M909" s="664">
        <v>8</v>
      </c>
      <c r="N909" s="665">
        <v>31240</v>
      </c>
    </row>
    <row r="910" spans="1:14" ht="14.4" customHeight="1" x14ac:dyDescent="0.3">
      <c r="A910" s="660" t="s">
        <v>2351</v>
      </c>
      <c r="B910" s="661" t="s">
        <v>3241</v>
      </c>
      <c r="C910" s="662" t="s">
        <v>2352</v>
      </c>
      <c r="D910" s="663" t="s">
        <v>3253</v>
      </c>
      <c r="E910" s="662" t="s">
        <v>586</v>
      </c>
      <c r="F910" s="663" t="s">
        <v>3269</v>
      </c>
      <c r="G910" s="662" t="s">
        <v>608</v>
      </c>
      <c r="H910" s="662" t="s">
        <v>2638</v>
      </c>
      <c r="I910" s="662" t="s">
        <v>2639</v>
      </c>
      <c r="J910" s="662" t="s">
        <v>2640</v>
      </c>
      <c r="K910" s="662" t="s">
        <v>2641</v>
      </c>
      <c r="L910" s="664">
        <v>136.16999999999999</v>
      </c>
      <c r="M910" s="664">
        <v>1</v>
      </c>
      <c r="N910" s="665">
        <v>136.16999999999999</v>
      </c>
    </row>
    <row r="911" spans="1:14" ht="14.4" customHeight="1" x14ac:dyDescent="0.3">
      <c r="A911" s="660" t="s">
        <v>2351</v>
      </c>
      <c r="B911" s="661" t="s">
        <v>3241</v>
      </c>
      <c r="C911" s="662" t="s">
        <v>2352</v>
      </c>
      <c r="D911" s="663" t="s">
        <v>3253</v>
      </c>
      <c r="E911" s="662" t="s">
        <v>586</v>
      </c>
      <c r="F911" s="663" t="s">
        <v>3269</v>
      </c>
      <c r="G911" s="662" t="s">
        <v>608</v>
      </c>
      <c r="H911" s="662" t="s">
        <v>2642</v>
      </c>
      <c r="I911" s="662" t="s">
        <v>2643</v>
      </c>
      <c r="J911" s="662" t="s">
        <v>2644</v>
      </c>
      <c r="K911" s="662" t="s">
        <v>2645</v>
      </c>
      <c r="L911" s="664">
        <v>3762.6175245849713</v>
      </c>
      <c r="M911" s="664">
        <v>6</v>
      </c>
      <c r="N911" s="665">
        <v>22575.705147509827</v>
      </c>
    </row>
    <row r="912" spans="1:14" ht="14.4" customHeight="1" x14ac:dyDescent="0.3">
      <c r="A912" s="660" t="s">
        <v>2351</v>
      </c>
      <c r="B912" s="661" t="s">
        <v>3241</v>
      </c>
      <c r="C912" s="662" t="s">
        <v>2352</v>
      </c>
      <c r="D912" s="663" t="s">
        <v>3253</v>
      </c>
      <c r="E912" s="662" t="s">
        <v>586</v>
      </c>
      <c r="F912" s="663" t="s">
        <v>3269</v>
      </c>
      <c r="G912" s="662" t="s">
        <v>608</v>
      </c>
      <c r="H912" s="662" t="s">
        <v>2646</v>
      </c>
      <c r="I912" s="662" t="s">
        <v>215</v>
      </c>
      <c r="J912" s="662" t="s">
        <v>2647</v>
      </c>
      <c r="K912" s="662"/>
      <c r="L912" s="664">
        <v>71.860629736882132</v>
      </c>
      <c r="M912" s="664">
        <v>15</v>
      </c>
      <c r="N912" s="665">
        <v>1077.9094460532319</v>
      </c>
    </row>
    <row r="913" spans="1:14" ht="14.4" customHeight="1" x14ac:dyDescent="0.3">
      <c r="A913" s="660" t="s">
        <v>2351</v>
      </c>
      <c r="B913" s="661" t="s">
        <v>3241</v>
      </c>
      <c r="C913" s="662" t="s">
        <v>2352</v>
      </c>
      <c r="D913" s="663" t="s">
        <v>3253</v>
      </c>
      <c r="E913" s="662" t="s">
        <v>586</v>
      </c>
      <c r="F913" s="663" t="s">
        <v>3269</v>
      </c>
      <c r="G913" s="662" t="s">
        <v>608</v>
      </c>
      <c r="H913" s="662" t="s">
        <v>2648</v>
      </c>
      <c r="I913" s="662" t="s">
        <v>2649</v>
      </c>
      <c r="J913" s="662" t="s">
        <v>2650</v>
      </c>
      <c r="K913" s="662" t="s">
        <v>2651</v>
      </c>
      <c r="L913" s="664">
        <v>275.77919057971985</v>
      </c>
      <c r="M913" s="664">
        <v>1</v>
      </c>
      <c r="N913" s="665">
        <v>275.77919057971985</v>
      </c>
    </row>
    <row r="914" spans="1:14" ht="14.4" customHeight="1" x14ac:dyDescent="0.3">
      <c r="A914" s="660" t="s">
        <v>2351</v>
      </c>
      <c r="B914" s="661" t="s">
        <v>3241</v>
      </c>
      <c r="C914" s="662" t="s">
        <v>2352</v>
      </c>
      <c r="D914" s="663" t="s">
        <v>3253</v>
      </c>
      <c r="E914" s="662" t="s">
        <v>586</v>
      </c>
      <c r="F914" s="663" t="s">
        <v>3269</v>
      </c>
      <c r="G914" s="662" t="s">
        <v>608</v>
      </c>
      <c r="H914" s="662" t="s">
        <v>1979</v>
      </c>
      <c r="I914" s="662" t="s">
        <v>1980</v>
      </c>
      <c r="J914" s="662" t="s">
        <v>1981</v>
      </c>
      <c r="K914" s="662" t="s">
        <v>847</v>
      </c>
      <c r="L914" s="664">
        <v>35.049999999999997</v>
      </c>
      <c r="M914" s="664">
        <v>20</v>
      </c>
      <c r="N914" s="665">
        <v>701</v>
      </c>
    </row>
    <row r="915" spans="1:14" ht="14.4" customHeight="1" x14ac:dyDescent="0.3">
      <c r="A915" s="660" t="s">
        <v>2351</v>
      </c>
      <c r="B915" s="661" t="s">
        <v>3241</v>
      </c>
      <c r="C915" s="662" t="s">
        <v>2352</v>
      </c>
      <c r="D915" s="663" t="s">
        <v>3253</v>
      </c>
      <c r="E915" s="662" t="s">
        <v>586</v>
      </c>
      <c r="F915" s="663" t="s">
        <v>3269</v>
      </c>
      <c r="G915" s="662" t="s">
        <v>608</v>
      </c>
      <c r="H915" s="662" t="s">
        <v>2652</v>
      </c>
      <c r="I915" s="662" t="s">
        <v>2653</v>
      </c>
      <c r="J915" s="662" t="s">
        <v>2654</v>
      </c>
      <c r="K915" s="662" t="s">
        <v>2655</v>
      </c>
      <c r="L915" s="664">
        <v>46.539871728592438</v>
      </c>
      <c r="M915" s="664">
        <v>3</v>
      </c>
      <c r="N915" s="665">
        <v>139.61961518577732</v>
      </c>
    </row>
    <row r="916" spans="1:14" ht="14.4" customHeight="1" x14ac:dyDescent="0.3">
      <c r="A916" s="660" t="s">
        <v>2351</v>
      </c>
      <c r="B916" s="661" t="s">
        <v>3241</v>
      </c>
      <c r="C916" s="662" t="s">
        <v>2352</v>
      </c>
      <c r="D916" s="663" t="s">
        <v>3253</v>
      </c>
      <c r="E916" s="662" t="s">
        <v>586</v>
      </c>
      <c r="F916" s="663" t="s">
        <v>3269</v>
      </c>
      <c r="G916" s="662" t="s">
        <v>608</v>
      </c>
      <c r="H916" s="662" t="s">
        <v>2656</v>
      </c>
      <c r="I916" s="662" t="s">
        <v>215</v>
      </c>
      <c r="J916" s="662" t="s">
        <v>2657</v>
      </c>
      <c r="K916" s="662"/>
      <c r="L916" s="664">
        <v>143.78189712951422</v>
      </c>
      <c r="M916" s="664">
        <v>3</v>
      </c>
      <c r="N916" s="665">
        <v>431.34569138854266</v>
      </c>
    </row>
    <row r="917" spans="1:14" ht="14.4" customHeight="1" x14ac:dyDescent="0.3">
      <c r="A917" s="660" t="s">
        <v>2351</v>
      </c>
      <c r="B917" s="661" t="s">
        <v>3241</v>
      </c>
      <c r="C917" s="662" t="s">
        <v>2352</v>
      </c>
      <c r="D917" s="663" t="s">
        <v>3253</v>
      </c>
      <c r="E917" s="662" t="s">
        <v>586</v>
      </c>
      <c r="F917" s="663" t="s">
        <v>3269</v>
      </c>
      <c r="G917" s="662" t="s">
        <v>608</v>
      </c>
      <c r="H917" s="662" t="s">
        <v>2658</v>
      </c>
      <c r="I917" s="662" t="s">
        <v>2659</v>
      </c>
      <c r="J917" s="662" t="s">
        <v>2660</v>
      </c>
      <c r="K917" s="662" t="s">
        <v>863</v>
      </c>
      <c r="L917" s="664">
        <v>57.820000000000057</v>
      </c>
      <c r="M917" s="664">
        <v>1</v>
      </c>
      <c r="N917" s="665">
        <v>57.820000000000057</v>
      </c>
    </row>
    <row r="918" spans="1:14" ht="14.4" customHeight="1" x14ac:dyDescent="0.3">
      <c r="A918" s="660" t="s">
        <v>2351</v>
      </c>
      <c r="B918" s="661" t="s">
        <v>3241</v>
      </c>
      <c r="C918" s="662" t="s">
        <v>2352</v>
      </c>
      <c r="D918" s="663" t="s">
        <v>3253</v>
      </c>
      <c r="E918" s="662" t="s">
        <v>586</v>
      </c>
      <c r="F918" s="663" t="s">
        <v>3269</v>
      </c>
      <c r="G918" s="662" t="s">
        <v>608</v>
      </c>
      <c r="H918" s="662" t="s">
        <v>2004</v>
      </c>
      <c r="I918" s="662" t="s">
        <v>2005</v>
      </c>
      <c r="J918" s="662" t="s">
        <v>2006</v>
      </c>
      <c r="K918" s="662" t="s">
        <v>2007</v>
      </c>
      <c r="L918" s="664">
        <v>92.4</v>
      </c>
      <c r="M918" s="664">
        <v>2</v>
      </c>
      <c r="N918" s="665">
        <v>184.8</v>
      </c>
    </row>
    <row r="919" spans="1:14" ht="14.4" customHeight="1" x14ac:dyDescent="0.3">
      <c r="A919" s="660" t="s">
        <v>2351</v>
      </c>
      <c r="B919" s="661" t="s">
        <v>3241</v>
      </c>
      <c r="C919" s="662" t="s">
        <v>2352</v>
      </c>
      <c r="D919" s="663" t="s">
        <v>3253</v>
      </c>
      <c r="E919" s="662" t="s">
        <v>586</v>
      </c>
      <c r="F919" s="663" t="s">
        <v>3269</v>
      </c>
      <c r="G919" s="662" t="s">
        <v>608</v>
      </c>
      <c r="H919" s="662" t="s">
        <v>2008</v>
      </c>
      <c r="I919" s="662" t="s">
        <v>2009</v>
      </c>
      <c r="J919" s="662" t="s">
        <v>1876</v>
      </c>
      <c r="K919" s="662" t="s">
        <v>847</v>
      </c>
      <c r="L919" s="664">
        <v>82.104888888888894</v>
      </c>
      <c r="M919" s="664">
        <v>45</v>
      </c>
      <c r="N919" s="665">
        <v>3694.7200000000003</v>
      </c>
    </row>
    <row r="920" spans="1:14" ht="14.4" customHeight="1" x14ac:dyDescent="0.3">
      <c r="A920" s="660" t="s">
        <v>2351</v>
      </c>
      <c r="B920" s="661" t="s">
        <v>3241</v>
      </c>
      <c r="C920" s="662" t="s">
        <v>2352</v>
      </c>
      <c r="D920" s="663" t="s">
        <v>3253</v>
      </c>
      <c r="E920" s="662" t="s">
        <v>586</v>
      </c>
      <c r="F920" s="663" t="s">
        <v>3269</v>
      </c>
      <c r="G920" s="662" t="s">
        <v>608</v>
      </c>
      <c r="H920" s="662" t="s">
        <v>2661</v>
      </c>
      <c r="I920" s="662" t="s">
        <v>215</v>
      </c>
      <c r="J920" s="662" t="s">
        <v>2662</v>
      </c>
      <c r="K920" s="662" t="s">
        <v>2663</v>
      </c>
      <c r="L920" s="664">
        <v>1304.97</v>
      </c>
      <c r="M920" s="664">
        <v>1</v>
      </c>
      <c r="N920" s="665">
        <v>1304.97</v>
      </c>
    </row>
    <row r="921" spans="1:14" ht="14.4" customHeight="1" x14ac:dyDescent="0.3">
      <c r="A921" s="660" t="s">
        <v>2351</v>
      </c>
      <c r="B921" s="661" t="s">
        <v>3241</v>
      </c>
      <c r="C921" s="662" t="s">
        <v>2352</v>
      </c>
      <c r="D921" s="663" t="s">
        <v>3253</v>
      </c>
      <c r="E921" s="662" t="s">
        <v>586</v>
      </c>
      <c r="F921" s="663" t="s">
        <v>3269</v>
      </c>
      <c r="G921" s="662" t="s">
        <v>608</v>
      </c>
      <c r="H921" s="662" t="s">
        <v>2010</v>
      </c>
      <c r="I921" s="662" t="s">
        <v>2011</v>
      </c>
      <c r="J921" s="662" t="s">
        <v>2012</v>
      </c>
      <c r="K921" s="662" t="s">
        <v>2013</v>
      </c>
      <c r="L921" s="664">
        <v>82.454999999999984</v>
      </c>
      <c r="M921" s="664">
        <v>2</v>
      </c>
      <c r="N921" s="665">
        <v>164.90999999999997</v>
      </c>
    </row>
    <row r="922" spans="1:14" ht="14.4" customHeight="1" x14ac:dyDescent="0.3">
      <c r="A922" s="660" t="s">
        <v>2351</v>
      </c>
      <c r="B922" s="661" t="s">
        <v>3241</v>
      </c>
      <c r="C922" s="662" t="s">
        <v>2352</v>
      </c>
      <c r="D922" s="663" t="s">
        <v>3253</v>
      </c>
      <c r="E922" s="662" t="s">
        <v>586</v>
      </c>
      <c r="F922" s="663" t="s">
        <v>3269</v>
      </c>
      <c r="G922" s="662" t="s">
        <v>608</v>
      </c>
      <c r="H922" s="662" t="s">
        <v>2664</v>
      </c>
      <c r="I922" s="662" t="s">
        <v>215</v>
      </c>
      <c r="J922" s="662" t="s">
        <v>2665</v>
      </c>
      <c r="K922" s="662"/>
      <c r="L922" s="664">
        <v>60.949397516175267</v>
      </c>
      <c r="M922" s="664">
        <v>1</v>
      </c>
      <c r="N922" s="665">
        <v>60.949397516175267</v>
      </c>
    </row>
    <row r="923" spans="1:14" ht="14.4" customHeight="1" x14ac:dyDescent="0.3">
      <c r="A923" s="660" t="s">
        <v>2351</v>
      </c>
      <c r="B923" s="661" t="s">
        <v>3241</v>
      </c>
      <c r="C923" s="662" t="s">
        <v>2352</v>
      </c>
      <c r="D923" s="663" t="s">
        <v>3253</v>
      </c>
      <c r="E923" s="662" t="s">
        <v>586</v>
      </c>
      <c r="F923" s="663" t="s">
        <v>3269</v>
      </c>
      <c r="G923" s="662" t="s">
        <v>608</v>
      </c>
      <c r="H923" s="662" t="s">
        <v>2023</v>
      </c>
      <c r="I923" s="662" t="s">
        <v>2023</v>
      </c>
      <c r="J923" s="662" t="s">
        <v>2024</v>
      </c>
      <c r="K923" s="662" t="s">
        <v>2025</v>
      </c>
      <c r="L923" s="664">
        <v>900.00070203790347</v>
      </c>
      <c r="M923" s="664">
        <v>1</v>
      </c>
      <c r="N923" s="665">
        <v>900.00070203790347</v>
      </c>
    </row>
    <row r="924" spans="1:14" ht="14.4" customHeight="1" x14ac:dyDescent="0.3">
      <c r="A924" s="660" t="s">
        <v>2351</v>
      </c>
      <c r="B924" s="661" t="s">
        <v>3241</v>
      </c>
      <c r="C924" s="662" t="s">
        <v>2352</v>
      </c>
      <c r="D924" s="663" t="s">
        <v>3253</v>
      </c>
      <c r="E924" s="662" t="s">
        <v>586</v>
      </c>
      <c r="F924" s="663" t="s">
        <v>3269</v>
      </c>
      <c r="G924" s="662" t="s">
        <v>608</v>
      </c>
      <c r="H924" s="662" t="s">
        <v>2666</v>
      </c>
      <c r="I924" s="662" t="s">
        <v>2667</v>
      </c>
      <c r="J924" s="662" t="s">
        <v>2668</v>
      </c>
      <c r="K924" s="662" t="s">
        <v>2669</v>
      </c>
      <c r="L924" s="664">
        <v>135.65987785843998</v>
      </c>
      <c r="M924" s="664">
        <v>2</v>
      </c>
      <c r="N924" s="665">
        <v>271.31975571687997</v>
      </c>
    </row>
    <row r="925" spans="1:14" ht="14.4" customHeight="1" x14ac:dyDescent="0.3">
      <c r="A925" s="660" t="s">
        <v>2351</v>
      </c>
      <c r="B925" s="661" t="s">
        <v>3241</v>
      </c>
      <c r="C925" s="662" t="s">
        <v>2352</v>
      </c>
      <c r="D925" s="663" t="s">
        <v>3253</v>
      </c>
      <c r="E925" s="662" t="s">
        <v>586</v>
      </c>
      <c r="F925" s="663" t="s">
        <v>3269</v>
      </c>
      <c r="G925" s="662" t="s">
        <v>608</v>
      </c>
      <c r="H925" s="662" t="s">
        <v>2670</v>
      </c>
      <c r="I925" s="662" t="s">
        <v>215</v>
      </c>
      <c r="J925" s="662" t="s">
        <v>2671</v>
      </c>
      <c r="K925" s="662"/>
      <c r="L925" s="664">
        <v>56.990476574425202</v>
      </c>
      <c r="M925" s="664">
        <v>2</v>
      </c>
      <c r="N925" s="665">
        <v>113.9809531488504</v>
      </c>
    </row>
    <row r="926" spans="1:14" ht="14.4" customHeight="1" x14ac:dyDescent="0.3">
      <c r="A926" s="660" t="s">
        <v>2351</v>
      </c>
      <c r="B926" s="661" t="s">
        <v>3241</v>
      </c>
      <c r="C926" s="662" t="s">
        <v>2352</v>
      </c>
      <c r="D926" s="663" t="s">
        <v>3253</v>
      </c>
      <c r="E926" s="662" t="s">
        <v>586</v>
      </c>
      <c r="F926" s="663" t="s">
        <v>3269</v>
      </c>
      <c r="G926" s="662" t="s">
        <v>608</v>
      </c>
      <c r="H926" s="662" t="s">
        <v>2672</v>
      </c>
      <c r="I926" s="662" t="s">
        <v>2673</v>
      </c>
      <c r="J926" s="662" t="s">
        <v>2674</v>
      </c>
      <c r="K926" s="662" t="s">
        <v>1191</v>
      </c>
      <c r="L926" s="664">
        <v>11.940300000000001</v>
      </c>
      <c r="M926" s="664">
        <v>100</v>
      </c>
      <c r="N926" s="665">
        <v>1194.03</v>
      </c>
    </row>
    <row r="927" spans="1:14" ht="14.4" customHeight="1" x14ac:dyDescent="0.3">
      <c r="A927" s="660" t="s">
        <v>2351</v>
      </c>
      <c r="B927" s="661" t="s">
        <v>3241</v>
      </c>
      <c r="C927" s="662" t="s">
        <v>2352</v>
      </c>
      <c r="D927" s="663" t="s">
        <v>3253</v>
      </c>
      <c r="E927" s="662" t="s">
        <v>586</v>
      </c>
      <c r="F927" s="663" t="s">
        <v>3269</v>
      </c>
      <c r="G927" s="662" t="s">
        <v>608</v>
      </c>
      <c r="H927" s="662" t="s">
        <v>2675</v>
      </c>
      <c r="I927" s="662" t="s">
        <v>215</v>
      </c>
      <c r="J927" s="662" t="s">
        <v>2676</v>
      </c>
      <c r="K927" s="662"/>
      <c r="L927" s="664">
        <v>75.629166796626905</v>
      </c>
      <c r="M927" s="664">
        <v>12</v>
      </c>
      <c r="N927" s="665">
        <v>907.5500015595228</v>
      </c>
    </row>
    <row r="928" spans="1:14" ht="14.4" customHeight="1" x14ac:dyDescent="0.3">
      <c r="A928" s="660" t="s">
        <v>2351</v>
      </c>
      <c r="B928" s="661" t="s">
        <v>3241</v>
      </c>
      <c r="C928" s="662" t="s">
        <v>2352</v>
      </c>
      <c r="D928" s="663" t="s">
        <v>3253</v>
      </c>
      <c r="E928" s="662" t="s">
        <v>586</v>
      </c>
      <c r="F928" s="663" t="s">
        <v>3269</v>
      </c>
      <c r="G928" s="662" t="s">
        <v>608</v>
      </c>
      <c r="H928" s="662" t="s">
        <v>2677</v>
      </c>
      <c r="I928" s="662" t="s">
        <v>2678</v>
      </c>
      <c r="J928" s="662" t="s">
        <v>2679</v>
      </c>
      <c r="K928" s="662" t="s">
        <v>2680</v>
      </c>
      <c r="L928" s="664">
        <v>66.579999999999984</v>
      </c>
      <c r="M928" s="664">
        <v>1</v>
      </c>
      <c r="N928" s="665">
        <v>66.579999999999984</v>
      </c>
    </row>
    <row r="929" spans="1:14" ht="14.4" customHeight="1" x14ac:dyDescent="0.3">
      <c r="A929" s="660" t="s">
        <v>2351</v>
      </c>
      <c r="B929" s="661" t="s">
        <v>3241</v>
      </c>
      <c r="C929" s="662" t="s">
        <v>2352</v>
      </c>
      <c r="D929" s="663" t="s">
        <v>3253</v>
      </c>
      <c r="E929" s="662" t="s">
        <v>586</v>
      </c>
      <c r="F929" s="663" t="s">
        <v>3269</v>
      </c>
      <c r="G929" s="662" t="s">
        <v>608</v>
      </c>
      <c r="H929" s="662" t="s">
        <v>2681</v>
      </c>
      <c r="I929" s="662" t="s">
        <v>2682</v>
      </c>
      <c r="J929" s="662" t="s">
        <v>2683</v>
      </c>
      <c r="K929" s="662" t="s">
        <v>2684</v>
      </c>
      <c r="L929" s="664">
        <v>408.37959481231422</v>
      </c>
      <c r="M929" s="664">
        <v>1</v>
      </c>
      <c r="N929" s="665">
        <v>408.37959481231422</v>
      </c>
    </row>
    <row r="930" spans="1:14" ht="14.4" customHeight="1" x14ac:dyDescent="0.3">
      <c r="A930" s="660" t="s">
        <v>2351</v>
      </c>
      <c r="B930" s="661" t="s">
        <v>3241</v>
      </c>
      <c r="C930" s="662" t="s">
        <v>2352</v>
      </c>
      <c r="D930" s="663" t="s">
        <v>3253</v>
      </c>
      <c r="E930" s="662" t="s">
        <v>586</v>
      </c>
      <c r="F930" s="663" t="s">
        <v>3269</v>
      </c>
      <c r="G930" s="662" t="s">
        <v>608</v>
      </c>
      <c r="H930" s="662" t="s">
        <v>2685</v>
      </c>
      <c r="I930" s="662" t="s">
        <v>215</v>
      </c>
      <c r="J930" s="662" t="s">
        <v>2686</v>
      </c>
      <c r="K930" s="662"/>
      <c r="L930" s="664">
        <v>189.209601284461</v>
      </c>
      <c r="M930" s="664">
        <v>1</v>
      </c>
      <c r="N930" s="665">
        <v>189.209601284461</v>
      </c>
    </row>
    <row r="931" spans="1:14" ht="14.4" customHeight="1" x14ac:dyDescent="0.3">
      <c r="A931" s="660" t="s">
        <v>2351</v>
      </c>
      <c r="B931" s="661" t="s">
        <v>3241</v>
      </c>
      <c r="C931" s="662" t="s">
        <v>2352</v>
      </c>
      <c r="D931" s="663" t="s">
        <v>3253</v>
      </c>
      <c r="E931" s="662" t="s">
        <v>586</v>
      </c>
      <c r="F931" s="663" t="s">
        <v>3269</v>
      </c>
      <c r="G931" s="662" t="s">
        <v>608</v>
      </c>
      <c r="H931" s="662" t="s">
        <v>2687</v>
      </c>
      <c r="I931" s="662" t="s">
        <v>2688</v>
      </c>
      <c r="J931" s="662" t="s">
        <v>2689</v>
      </c>
      <c r="K931" s="662" t="s">
        <v>2690</v>
      </c>
      <c r="L931" s="664">
        <v>84.629999999999981</v>
      </c>
      <c r="M931" s="664">
        <v>1</v>
      </c>
      <c r="N931" s="665">
        <v>84.629999999999981</v>
      </c>
    </row>
    <row r="932" spans="1:14" ht="14.4" customHeight="1" x14ac:dyDescent="0.3">
      <c r="A932" s="660" t="s">
        <v>2351</v>
      </c>
      <c r="B932" s="661" t="s">
        <v>3241</v>
      </c>
      <c r="C932" s="662" t="s">
        <v>2352</v>
      </c>
      <c r="D932" s="663" t="s">
        <v>3253</v>
      </c>
      <c r="E932" s="662" t="s">
        <v>586</v>
      </c>
      <c r="F932" s="663" t="s">
        <v>3269</v>
      </c>
      <c r="G932" s="662" t="s">
        <v>608</v>
      </c>
      <c r="H932" s="662" t="s">
        <v>2691</v>
      </c>
      <c r="I932" s="662" t="s">
        <v>2692</v>
      </c>
      <c r="J932" s="662" t="s">
        <v>2693</v>
      </c>
      <c r="K932" s="662" t="s">
        <v>2694</v>
      </c>
      <c r="L932" s="664">
        <v>408.38900008122795</v>
      </c>
      <c r="M932" s="664">
        <v>1</v>
      </c>
      <c r="N932" s="665">
        <v>408.38900008122795</v>
      </c>
    </row>
    <row r="933" spans="1:14" ht="14.4" customHeight="1" x14ac:dyDescent="0.3">
      <c r="A933" s="660" t="s">
        <v>2351</v>
      </c>
      <c r="B933" s="661" t="s">
        <v>3241</v>
      </c>
      <c r="C933" s="662" t="s">
        <v>2352</v>
      </c>
      <c r="D933" s="663" t="s">
        <v>3253</v>
      </c>
      <c r="E933" s="662" t="s">
        <v>586</v>
      </c>
      <c r="F933" s="663" t="s">
        <v>3269</v>
      </c>
      <c r="G933" s="662" t="s">
        <v>608</v>
      </c>
      <c r="H933" s="662" t="s">
        <v>2695</v>
      </c>
      <c r="I933" s="662" t="s">
        <v>2695</v>
      </c>
      <c r="J933" s="662" t="s">
        <v>2696</v>
      </c>
      <c r="K933" s="662" t="s">
        <v>2697</v>
      </c>
      <c r="L933" s="664">
        <v>846.99999999999989</v>
      </c>
      <c r="M933" s="664">
        <v>1</v>
      </c>
      <c r="N933" s="665">
        <v>846.99999999999989</v>
      </c>
    </row>
    <row r="934" spans="1:14" ht="14.4" customHeight="1" x14ac:dyDescent="0.3">
      <c r="A934" s="660" t="s">
        <v>2351</v>
      </c>
      <c r="B934" s="661" t="s">
        <v>3241</v>
      </c>
      <c r="C934" s="662" t="s">
        <v>2352</v>
      </c>
      <c r="D934" s="663" t="s">
        <v>3253</v>
      </c>
      <c r="E934" s="662" t="s">
        <v>586</v>
      </c>
      <c r="F934" s="663" t="s">
        <v>3269</v>
      </c>
      <c r="G934" s="662" t="s">
        <v>608</v>
      </c>
      <c r="H934" s="662" t="s">
        <v>2698</v>
      </c>
      <c r="I934" s="662" t="s">
        <v>215</v>
      </c>
      <c r="J934" s="662" t="s">
        <v>2699</v>
      </c>
      <c r="K934" s="662"/>
      <c r="L934" s="664">
        <v>110.83954969723192</v>
      </c>
      <c r="M934" s="664">
        <v>6</v>
      </c>
      <c r="N934" s="665">
        <v>665.0372981833915</v>
      </c>
    </row>
    <row r="935" spans="1:14" ht="14.4" customHeight="1" x14ac:dyDescent="0.3">
      <c r="A935" s="660" t="s">
        <v>2351</v>
      </c>
      <c r="B935" s="661" t="s">
        <v>3241</v>
      </c>
      <c r="C935" s="662" t="s">
        <v>2352</v>
      </c>
      <c r="D935" s="663" t="s">
        <v>3253</v>
      </c>
      <c r="E935" s="662" t="s">
        <v>586</v>
      </c>
      <c r="F935" s="663" t="s">
        <v>3269</v>
      </c>
      <c r="G935" s="662" t="s">
        <v>608</v>
      </c>
      <c r="H935" s="662" t="s">
        <v>2700</v>
      </c>
      <c r="I935" s="662" t="s">
        <v>215</v>
      </c>
      <c r="J935" s="662" t="s">
        <v>2701</v>
      </c>
      <c r="K935" s="662"/>
      <c r="L935" s="664">
        <v>55.921860482782463</v>
      </c>
      <c r="M935" s="664">
        <v>21</v>
      </c>
      <c r="N935" s="665">
        <v>1174.3590701384317</v>
      </c>
    </row>
    <row r="936" spans="1:14" ht="14.4" customHeight="1" x14ac:dyDescent="0.3">
      <c r="A936" s="660" t="s">
        <v>2351</v>
      </c>
      <c r="B936" s="661" t="s">
        <v>3241</v>
      </c>
      <c r="C936" s="662" t="s">
        <v>2352</v>
      </c>
      <c r="D936" s="663" t="s">
        <v>3253</v>
      </c>
      <c r="E936" s="662" t="s">
        <v>586</v>
      </c>
      <c r="F936" s="663" t="s">
        <v>3269</v>
      </c>
      <c r="G936" s="662" t="s">
        <v>608</v>
      </c>
      <c r="H936" s="662" t="s">
        <v>1275</v>
      </c>
      <c r="I936" s="662" t="s">
        <v>1275</v>
      </c>
      <c r="J936" s="662" t="s">
        <v>1276</v>
      </c>
      <c r="K936" s="662" t="s">
        <v>1277</v>
      </c>
      <c r="L936" s="664">
        <v>96.13571907941548</v>
      </c>
      <c r="M936" s="664">
        <v>5</v>
      </c>
      <c r="N936" s="665">
        <v>480.6785953970774</v>
      </c>
    </row>
    <row r="937" spans="1:14" ht="14.4" customHeight="1" x14ac:dyDescent="0.3">
      <c r="A937" s="660" t="s">
        <v>2351</v>
      </c>
      <c r="B937" s="661" t="s">
        <v>3241</v>
      </c>
      <c r="C937" s="662" t="s">
        <v>2352</v>
      </c>
      <c r="D937" s="663" t="s">
        <v>3253</v>
      </c>
      <c r="E937" s="662" t="s">
        <v>586</v>
      </c>
      <c r="F937" s="663" t="s">
        <v>3269</v>
      </c>
      <c r="G937" s="662" t="s">
        <v>608</v>
      </c>
      <c r="H937" s="662" t="s">
        <v>1278</v>
      </c>
      <c r="I937" s="662" t="s">
        <v>1278</v>
      </c>
      <c r="J937" s="662" t="s">
        <v>1279</v>
      </c>
      <c r="K937" s="662" t="s">
        <v>1280</v>
      </c>
      <c r="L937" s="664">
        <v>58.215356833171903</v>
      </c>
      <c r="M937" s="664">
        <v>20</v>
      </c>
      <c r="N937" s="665">
        <v>1164.3071366634381</v>
      </c>
    </row>
    <row r="938" spans="1:14" ht="14.4" customHeight="1" x14ac:dyDescent="0.3">
      <c r="A938" s="660" t="s">
        <v>2351</v>
      </c>
      <c r="B938" s="661" t="s">
        <v>3241</v>
      </c>
      <c r="C938" s="662" t="s">
        <v>2352</v>
      </c>
      <c r="D938" s="663" t="s">
        <v>3253</v>
      </c>
      <c r="E938" s="662" t="s">
        <v>586</v>
      </c>
      <c r="F938" s="663" t="s">
        <v>3269</v>
      </c>
      <c r="G938" s="662" t="s">
        <v>608</v>
      </c>
      <c r="H938" s="662" t="s">
        <v>2057</v>
      </c>
      <c r="I938" s="662" t="s">
        <v>215</v>
      </c>
      <c r="J938" s="662" t="s">
        <v>2058</v>
      </c>
      <c r="K938" s="662"/>
      <c r="L938" s="664">
        <v>37.045747661580471</v>
      </c>
      <c r="M938" s="664">
        <v>7</v>
      </c>
      <c r="N938" s="665">
        <v>259.32023363106327</v>
      </c>
    </row>
    <row r="939" spans="1:14" ht="14.4" customHeight="1" x14ac:dyDescent="0.3">
      <c r="A939" s="660" t="s">
        <v>2351</v>
      </c>
      <c r="B939" s="661" t="s">
        <v>3241</v>
      </c>
      <c r="C939" s="662" t="s">
        <v>2352</v>
      </c>
      <c r="D939" s="663" t="s">
        <v>3253</v>
      </c>
      <c r="E939" s="662" t="s">
        <v>586</v>
      </c>
      <c r="F939" s="663" t="s">
        <v>3269</v>
      </c>
      <c r="G939" s="662" t="s">
        <v>608</v>
      </c>
      <c r="H939" s="662" t="s">
        <v>1281</v>
      </c>
      <c r="I939" s="662" t="s">
        <v>215</v>
      </c>
      <c r="J939" s="662" t="s">
        <v>1282</v>
      </c>
      <c r="K939" s="662"/>
      <c r="L939" s="664">
        <v>37.401670727153707</v>
      </c>
      <c r="M939" s="664">
        <v>44</v>
      </c>
      <c r="N939" s="665">
        <v>1645.673511994763</v>
      </c>
    </row>
    <row r="940" spans="1:14" ht="14.4" customHeight="1" x14ac:dyDescent="0.3">
      <c r="A940" s="660" t="s">
        <v>2351</v>
      </c>
      <c r="B940" s="661" t="s">
        <v>3241</v>
      </c>
      <c r="C940" s="662" t="s">
        <v>2352</v>
      </c>
      <c r="D940" s="663" t="s">
        <v>3253</v>
      </c>
      <c r="E940" s="662" t="s">
        <v>586</v>
      </c>
      <c r="F940" s="663" t="s">
        <v>3269</v>
      </c>
      <c r="G940" s="662" t="s">
        <v>608</v>
      </c>
      <c r="H940" s="662" t="s">
        <v>2702</v>
      </c>
      <c r="I940" s="662" t="s">
        <v>215</v>
      </c>
      <c r="J940" s="662" t="s">
        <v>2703</v>
      </c>
      <c r="K940" s="662" t="s">
        <v>2704</v>
      </c>
      <c r="L940" s="664">
        <v>64.032988298829878</v>
      </c>
      <c r="M940" s="664">
        <v>1</v>
      </c>
      <c r="N940" s="665">
        <v>64.032988298829878</v>
      </c>
    </row>
    <row r="941" spans="1:14" ht="14.4" customHeight="1" x14ac:dyDescent="0.3">
      <c r="A941" s="660" t="s">
        <v>2351</v>
      </c>
      <c r="B941" s="661" t="s">
        <v>3241</v>
      </c>
      <c r="C941" s="662" t="s">
        <v>2352</v>
      </c>
      <c r="D941" s="663" t="s">
        <v>3253</v>
      </c>
      <c r="E941" s="662" t="s">
        <v>586</v>
      </c>
      <c r="F941" s="663" t="s">
        <v>3269</v>
      </c>
      <c r="G941" s="662" t="s">
        <v>608</v>
      </c>
      <c r="H941" s="662" t="s">
        <v>2063</v>
      </c>
      <c r="I941" s="662" t="s">
        <v>2063</v>
      </c>
      <c r="J941" s="662" t="s">
        <v>1289</v>
      </c>
      <c r="K941" s="662" t="s">
        <v>2064</v>
      </c>
      <c r="L941" s="664">
        <v>43.999898154534137</v>
      </c>
      <c r="M941" s="664">
        <v>4</v>
      </c>
      <c r="N941" s="665">
        <v>175.99959261813655</v>
      </c>
    </row>
    <row r="942" spans="1:14" ht="14.4" customHeight="1" x14ac:dyDescent="0.3">
      <c r="A942" s="660" t="s">
        <v>2351</v>
      </c>
      <c r="B942" s="661" t="s">
        <v>3241</v>
      </c>
      <c r="C942" s="662" t="s">
        <v>2352</v>
      </c>
      <c r="D942" s="663" t="s">
        <v>3253</v>
      </c>
      <c r="E942" s="662" t="s">
        <v>586</v>
      </c>
      <c r="F942" s="663" t="s">
        <v>3269</v>
      </c>
      <c r="G942" s="662" t="s">
        <v>608</v>
      </c>
      <c r="H942" s="662" t="s">
        <v>2705</v>
      </c>
      <c r="I942" s="662" t="s">
        <v>2705</v>
      </c>
      <c r="J942" s="662" t="s">
        <v>2706</v>
      </c>
      <c r="K942" s="662" t="s">
        <v>2707</v>
      </c>
      <c r="L942" s="664">
        <v>117.47999999999999</v>
      </c>
      <c r="M942" s="664">
        <v>4</v>
      </c>
      <c r="N942" s="665">
        <v>469.91999999999996</v>
      </c>
    </row>
    <row r="943" spans="1:14" ht="14.4" customHeight="1" x14ac:dyDescent="0.3">
      <c r="A943" s="660" t="s">
        <v>2351</v>
      </c>
      <c r="B943" s="661" t="s">
        <v>3241</v>
      </c>
      <c r="C943" s="662" t="s">
        <v>2352</v>
      </c>
      <c r="D943" s="663" t="s">
        <v>3253</v>
      </c>
      <c r="E943" s="662" t="s">
        <v>586</v>
      </c>
      <c r="F943" s="663" t="s">
        <v>3269</v>
      </c>
      <c r="G943" s="662" t="s">
        <v>608</v>
      </c>
      <c r="H943" s="662" t="s">
        <v>2708</v>
      </c>
      <c r="I943" s="662" t="s">
        <v>2708</v>
      </c>
      <c r="J943" s="662" t="s">
        <v>2709</v>
      </c>
      <c r="K943" s="662" t="s">
        <v>2710</v>
      </c>
      <c r="L943" s="664">
        <v>436.37839561974488</v>
      </c>
      <c r="M943" s="664">
        <v>7</v>
      </c>
      <c r="N943" s="665">
        <v>3054.6487693382142</v>
      </c>
    </row>
    <row r="944" spans="1:14" ht="14.4" customHeight="1" x14ac:dyDescent="0.3">
      <c r="A944" s="660" t="s">
        <v>2351</v>
      </c>
      <c r="B944" s="661" t="s">
        <v>3241</v>
      </c>
      <c r="C944" s="662" t="s">
        <v>2352</v>
      </c>
      <c r="D944" s="663" t="s">
        <v>3253</v>
      </c>
      <c r="E944" s="662" t="s">
        <v>586</v>
      </c>
      <c r="F944" s="663" t="s">
        <v>3269</v>
      </c>
      <c r="G944" s="662" t="s">
        <v>608</v>
      </c>
      <c r="H944" s="662" t="s">
        <v>2711</v>
      </c>
      <c r="I944" s="662" t="s">
        <v>2711</v>
      </c>
      <c r="J944" s="662" t="s">
        <v>2712</v>
      </c>
      <c r="K944" s="662" t="s">
        <v>2713</v>
      </c>
      <c r="L944" s="664">
        <v>437.99865675966532</v>
      </c>
      <c r="M944" s="664">
        <v>5</v>
      </c>
      <c r="N944" s="665">
        <v>2189.9932837983265</v>
      </c>
    </row>
    <row r="945" spans="1:14" ht="14.4" customHeight="1" x14ac:dyDescent="0.3">
      <c r="A945" s="660" t="s">
        <v>2351</v>
      </c>
      <c r="B945" s="661" t="s">
        <v>3241</v>
      </c>
      <c r="C945" s="662" t="s">
        <v>2352</v>
      </c>
      <c r="D945" s="663" t="s">
        <v>3253</v>
      </c>
      <c r="E945" s="662" t="s">
        <v>586</v>
      </c>
      <c r="F945" s="663" t="s">
        <v>3269</v>
      </c>
      <c r="G945" s="662" t="s">
        <v>608</v>
      </c>
      <c r="H945" s="662" t="s">
        <v>1757</v>
      </c>
      <c r="I945" s="662" t="s">
        <v>1758</v>
      </c>
      <c r="J945" s="662" t="s">
        <v>1759</v>
      </c>
      <c r="K945" s="662"/>
      <c r="L945" s="664">
        <v>163.56507386474613</v>
      </c>
      <c r="M945" s="664">
        <v>3</v>
      </c>
      <c r="N945" s="665">
        <v>490.69522159423838</v>
      </c>
    </row>
    <row r="946" spans="1:14" ht="14.4" customHeight="1" x14ac:dyDescent="0.3">
      <c r="A946" s="660" t="s">
        <v>2351</v>
      </c>
      <c r="B946" s="661" t="s">
        <v>3241</v>
      </c>
      <c r="C946" s="662" t="s">
        <v>2352</v>
      </c>
      <c r="D946" s="663" t="s">
        <v>3253</v>
      </c>
      <c r="E946" s="662" t="s">
        <v>586</v>
      </c>
      <c r="F946" s="663" t="s">
        <v>3269</v>
      </c>
      <c r="G946" s="662" t="s">
        <v>608</v>
      </c>
      <c r="H946" s="662" t="s">
        <v>2714</v>
      </c>
      <c r="I946" s="662" t="s">
        <v>2714</v>
      </c>
      <c r="J946" s="662" t="s">
        <v>2715</v>
      </c>
      <c r="K946" s="662" t="s">
        <v>2716</v>
      </c>
      <c r="L946" s="664">
        <v>1074.8844583158102</v>
      </c>
      <c r="M946" s="664">
        <v>4</v>
      </c>
      <c r="N946" s="665">
        <v>4299.5378332632408</v>
      </c>
    </row>
    <row r="947" spans="1:14" ht="14.4" customHeight="1" x14ac:dyDescent="0.3">
      <c r="A947" s="660" t="s">
        <v>2351</v>
      </c>
      <c r="B947" s="661" t="s">
        <v>3241</v>
      </c>
      <c r="C947" s="662" t="s">
        <v>2352</v>
      </c>
      <c r="D947" s="663" t="s">
        <v>3253</v>
      </c>
      <c r="E947" s="662" t="s">
        <v>586</v>
      </c>
      <c r="F947" s="663" t="s">
        <v>3269</v>
      </c>
      <c r="G947" s="662" t="s">
        <v>608</v>
      </c>
      <c r="H947" s="662" t="s">
        <v>1302</v>
      </c>
      <c r="I947" s="662" t="s">
        <v>1302</v>
      </c>
      <c r="J947" s="662" t="s">
        <v>1303</v>
      </c>
      <c r="K947" s="662" t="s">
        <v>1304</v>
      </c>
      <c r="L947" s="664">
        <v>793.31999999999982</v>
      </c>
      <c r="M947" s="664">
        <v>5</v>
      </c>
      <c r="N947" s="665">
        <v>3966.599999999999</v>
      </c>
    </row>
    <row r="948" spans="1:14" ht="14.4" customHeight="1" x14ac:dyDescent="0.3">
      <c r="A948" s="660" t="s">
        <v>2351</v>
      </c>
      <c r="B948" s="661" t="s">
        <v>3241</v>
      </c>
      <c r="C948" s="662" t="s">
        <v>2352</v>
      </c>
      <c r="D948" s="663" t="s">
        <v>3253</v>
      </c>
      <c r="E948" s="662" t="s">
        <v>586</v>
      </c>
      <c r="F948" s="663" t="s">
        <v>3269</v>
      </c>
      <c r="G948" s="662" t="s">
        <v>608</v>
      </c>
      <c r="H948" s="662" t="s">
        <v>2717</v>
      </c>
      <c r="I948" s="662" t="s">
        <v>215</v>
      </c>
      <c r="J948" s="662" t="s">
        <v>2718</v>
      </c>
      <c r="K948" s="662"/>
      <c r="L948" s="664">
        <v>229.91</v>
      </c>
      <c r="M948" s="664">
        <v>1</v>
      </c>
      <c r="N948" s="665">
        <v>229.91</v>
      </c>
    </row>
    <row r="949" spans="1:14" ht="14.4" customHeight="1" x14ac:dyDescent="0.3">
      <c r="A949" s="660" t="s">
        <v>2351</v>
      </c>
      <c r="B949" s="661" t="s">
        <v>3241</v>
      </c>
      <c r="C949" s="662" t="s">
        <v>2352</v>
      </c>
      <c r="D949" s="663" t="s">
        <v>3253</v>
      </c>
      <c r="E949" s="662" t="s">
        <v>586</v>
      </c>
      <c r="F949" s="663" t="s">
        <v>3269</v>
      </c>
      <c r="G949" s="662" t="s">
        <v>608</v>
      </c>
      <c r="H949" s="662" t="s">
        <v>2719</v>
      </c>
      <c r="I949" s="662" t="s">
        <v>2720</v>
      </c>
      <c r="J949" s="662" t="s">
        <v>2721</v>
      </c>
      <c r="K949" s="662" t="s">
        <v>2722</v>
      </c>
      <c r="L949" s="664">
        <v>1298.46</v>
      </c>
      <c r="M949" s="664">
        <v>9</v>
      </c>
      <c r="N949" s="665">
        <v>11686.14</v>
      </c>
    </row>
    <row r="950" spans="1:14" ht="14.4" customHeight="1" x14ac:dyDescent="0.3">
      <c r="A950" s="660" t="s">
        <v>2351</v>
      </c>
      <c r="B950" s="661" t="s">
        <v>3241</v>
      </c>
      <c r="C950" s="662" t="s">
        <v>2352</v>
      </c>
      <c r="D950" s="663" t="s">
        <v>3253</v>
      </c>
      <c r="E950" s="662" t="s">
        <v>586</v>
      </c>
      <c r="F950" s="663" t="s">
        <v>3269</v>
      </c>
      <c r="G950" s="662" t="s">
        <v>608</v>
      </c>
      <c r="H950" s="662" t="s">
        <v>2723</v>
      </c>
      <c r="I950" s="662" t="s">
        <v>2724</v>
      </c>
      <c r="J950" s="662" t="s">
        <v>2725</v>
      </c>
      <c r="K950" s="662" t="s">
        <v>2726</v>
      </c>
      <c r="L950" s="664">
        <v>478.80250000000001</v>
      </c>
      <c r="M950" s="664">
        <v>9</v>
      </c>
      <c r="N950" s="665">
        <v>4309.2224999999999</v>
      </c>
    </row>
    <row r="951" spans="1:14" ht="14.4" customHeight="1" x14ac:dyDescent="0.3">
      <c r="A951" s="660" t="s">
        <v>2351</v>
      </c>
      <c r="B951" s="661" t="s">
        <v>3241</v>
      </c>
      <c r="C951" s="662" t="s">
        <v>2352</v>
      </c>
      <c r="D951" s="663" t="s">
        <v>3253</v>
      </c>
      <c r="E951" s="662" t="s">
        <v>586</v>
      </c>
      <c r="F951" s="663" t="s">
        <v>3269</v>
      </c>
      <c r="G951" s="662" t="s">
        <v>608</v>
      </c>
      <c r="H951" s="662" t="s">
        <v>2727</v>
      </c>
      <c r="I951" s="662" t="s">
        <v>215</v>
      </c>
      <c r="J951" s="662" t="s">
        <v>2728</v>
      </c>
      <c r="K951" s="662"/>
      <c r="L951" s="664">
        <v>60.84</v>
      </c>
      <c r="M951" s="664">
        <v>9</v>
      </c>
      <c r="N951" s="665">
        <v>547.56000000000006</v>
      </c>
    </row>
    <row r="952" spans="1:14" ht="14.4" customHeight="1" x14ac:dyDescent="0.3">
      <c r="A952" s="660" t="s">
        <v>2351</v>
      </c>
      <c r="B952" s="661" t="s">
        <v>3241</v>
      </c>
      <c r="C952" s="662" t="s">
        <v>2352</v>
      </c>
      <c r="D952" s="663" t="s">
        <v>3253</v>
      </c>
      <c r="E952" s="662" t="s">
        <v>586</v>
      </c>
      <c r="F952" s="663" t="s">
        <v>3269</v>
      </c>
      <c r="G952" s="662" t="s">
        <v>608</v>
      </c>
      <c r="H952" s="662" t="s">
        <v>2729</v>
      </c>
      <c r="I952" s="662" t="s">
        <v>2730</v>
      </c>
      <c r="J952" s="662" t="s">
        <v>2731</v>
      </c>
      <c r="K952" s="662" t="s">
        <v>2732</v>
      </c>
      <c r="L952" s="664">
        <v>733.41000000000008</v>
      </c>
      <c r="M952" s="664">
        <v>1</v>
      </c>
      <c r="N952" s="665">
        <v>733.41000000000008</v>
      </c>
    </row>
    <row r="953" spans="1:14" ht="14.4" customHeight="1" x14ac:dyDescent="0.3">
      <c r="A953" s="660" t="s">
        <v>2351</v>
      </c>
      <c r="B953" s="661" t="s">
        <v>3241</v>
      </c>
      <c r="C953" s="662" t="s">
        <v>2352</v>
      </c>
      <c r="D953" s="663" t="s">
        <v>3253</v>
      </c>
      <c r="E953" s="662" t="s">
        <v>586</v>
      </c>
      <c r="F953" s="663" t="s">
        <v>3269</v>
      </c>
      <c r="G953" s="662" t="s">
        <v>608</v>
      </c>
      <c r="H953" s="662" t="s">
        <v>2733</v>
      </c>
      <c r="I953" s="662" t="s">
        <v>2733</v>
      </c>
      <c r="J953" s="662" t="s">
        <v>2734</v>
      </c>
      <c r="K953" s="662" t="s">
        <v>2735</v>
      </c>
      <c r="L953" s="664">
        <v>1136.0731799956507</v>
      </c>
      <c r="M953" s="664">
        <v>1</v>
      </c>
      <c r="N953" s="665">
        <v>1136.0731799956507</v>
      </c>
    </row>
    <row r="954" spans="1:14" ht="14.4" customHeight="1" x14ac:dyDescent="0.3">
      <c r="A954" s="660" t="s">
        <v>2351</v>
      </c>
      <c r="B954" s="661" t="s">
        <v>3241</v>
      </c>
      <c r="C954" s="662" t="s">
        <v>2352</v>
      </c>
      <c r="D954" s="663" t="s">
        <v>3253</v>
      </c>
      <c r="E954" s="662" t="s">
        <v>586</v>
      </c>
      <c r="F954" s="663" t="s">
        <v>3269</v>
      </c>
      <c r="G954" s="662" t="s">
        <v>608</v>
      </c>
      <c r="H954" s="662" t="s">
        <v>2736</v>
      </c>
      <c r="I954" s="662" t="s">
        <v>215</v>
      </c>
      <c r="J954" s="662" t="s">
        <v>2737</v>
      </c>
      <c r="K954" s="662"/>
      <c r="L954" s="664">
        <v>0</v>
      </c>
      <c r="M954" s="664">
        <v>0</v>
      </c>
      <c r="N954" s="665">
        <v>0</v>
      </c>
    </row>
    <row r="955" spans="1:14" ht="14.4" customHeight="1" x14ac:dyDescent="0.3">
      <c r="A955" s="660" t="s">
        <v>2351</v>
      </c>
      <c r="B955" s="661" t="s">
        <v>3241</v>
      </c>
      <c r="C955" s="662" t="s">
        <v>2352</v>
      </c>
      <c r="D955" s="663" t="s">
        <v>3253</v>
      </c>
      <c r="E955" s="662" t="s">
        <v>586</v>
      </c>
      <c r="F955" s="663" t="s">
        <v>3269</v>
      </c>
      <c r="G955" s="662" t="s">
        <v>608</v>
      </c>
      <c r="H955" s="662" t="s">
        <v>2738</v>
      </c>
      <c r="I955" s="662" t="s">
        <v>215</v>
      </c>
      <c r="J955" s="662" t="s">
        <v>2739</v>
      </c>
      <c r="K955" s="662"/>
      <c r="L955" s="664">
        <v>56.739993379779698</v>
      </c>
      <c r="M955" s="664">
        <v>8</v>
      </c>
      <c r="N955" s="665">
        <v>453.91994703823758</v>
      </c>
    </row>
    <row r="956" spans="1:14" ht="14.4" customHeight="1" x14ac:dyDescent="0.3">
      <c r="A956" s="660" t="s">
        <v>2351</v>
      </c>
      <c r="B956" s="661" t="s">
        <v>3241</v>
      </c>
      <c r="C956" s="662" t="s">
        <v>2352</v>
      </c>
      <c r="D956" s="663" t="s">
        <v>3253</v>
      </c>
      <c r="E956" s="662" t="s">
        <v>586</v>
      </c>
      <c r="F956" s="663" t="s">
        <v>3269</v>
      </c>
      <c r="G956" s="662" t="s">
        <v>1311</v>
      </c>
      <c r="H956" s="662" t="s">
        <v>2082</v>
      </c>
      <c r="I956" s="662" t="s">
        <v>2083</v>
      </c>
      <c r="J956" s="662" t="s">
        <v>1525</v>
      </c>
      <c r="K956" s="662" t="s">
        <v>2084</v>
      </c>
      <c r="L956" s="664">
        <v>34.750000000000007</v>
      </c>
      <c r="M956" s="664">
        <v>6</v>
      </c>
      <c r="N956" s="665">
        <v>208.50000000000006</v>
      </c>
    </row>
    <row r="957" spans="1:14" ht="14.4" customHeight="1" x14ac:dyDescent="0.3">
      <c r="A957" s="660" t="s">
        <v>2351</v>
      </c>
      <c r="B957" s="661" t="s">
        <v>3241</v>
      </c>
      <c r="C957" s="662" t="s">
        <v>2352</v>
      </c>
      <c r="D957" s="663" t="s">
        <v>3253</v>
      </c>
      <c r="E957" s="662" t="s">
        <v>586</v>
      </c>
      <c r="F957" s="663" t="s">
        <v>3269</v>
      </c>
      <c r="G957" s="662" t="s">
        <v>1311</v>
      </c>
      <c r="H957" s="662" t="s">
        <v>2740</v>
      </c>
      <c r="I957" s="662" t="s">
        <v>2741</v>
      </c>
      <c r="J957" s="662" t="s">
        <v>2742</v>
      </c>
      <c r="K957" s="662" t="s">
        <v>984</v>
      </c>
      <c r="L957" s="664">
        <v>90.379547628806037</v>
      </c>
      <c r="M957" s="664">
        <v>1</v>
      </c>
      <c r="N957" s="665">
        <v>90.379547628806037</v>
      </c>
    </row>
    <row r="958" spans="1:14" ht="14.4" customHeight="1" x14ac:dyDescent="0.3">
      <c r="A958" s="660" t="s">
        <v>2351</v>
      </c>
      <c r="B958" s="661" t="s">
        <v>3241</v>
      </c>
      <c r="C958" s="662" t="s">
        <v>2352</v>
      </c>
      <c r="D958" s="663" t="s">
        <v>3253</v>
      </c>
      <c r="E958" s="662" t="s">
        <v>586</v>
      </c>
      <c r="F958" s="663" t="s">
        <v>3269</v>
      </c>
      <c r="G958" s="662" t="s">
        <v>1311</v>
      </c>
      <c r="H958" s="662" t="s">
        <v>1325</v>
      </c>
      <c r="I958" s="662" t="s">
        <v>1326</v>
      </c>
      <c r="J958" s="662" t="s">
        <v>1327</v>
      </c>
      <c r="K958" s="662" t="s">
        <v>1328</v>
      </c>
      <c r="L958" s="664">
        <v>105.05966563534295</v>
      </c>
      <c r="M958" s="664">
        <v>2</v>
      </c>
      <c r="N958" s="665">
        <v>210.1193312706859</v>
      </c>
    </row>
    <row r="959" spans="1:14" ht="14.4" customHeight="1" x14ac:dyDescent="0.3">
      <c r="A959" s="660" t="s">
        <v>2351</v>
      </c>
      <c r="B959" s="661" t="s">
        <v>3241</v>
      </c>
      <c r="C959" s="662" t="s">
        <v>2352</v>
      </c>
      <c r="D959" s="663" t="s">
        <v>3253</v>
      </c>
      <c r="E959" s="662" t="s">
        <v>586</v>
      </c>
      <c r="F959" s="663" t="s">
        <v>3269</v>
      </c>
      <c r="G959" s="662" t="s">
        <v>1311</v>
      </c>
      <c r="H959" s="662" t="s">
        <v>1329</v>
      </c>
      <c r="I959" s="662" t="s">
        <v>1330</v>
      </c>
      <c r="J959" s="662" t="s">
        <v>1331</v>
      </c>
      <c r="K959" s="662" t="s">
        <v>1332</v>
      </c>
      <c r="L959" s="664">
        <v>45.249877993357586</v>
      </c>
      <c r="M959" s="664">
        <v>3</v>
      </c>
      <c r="N959" s="665">
        <v>135.74963398007276</v>
      </c>
    </row>
    <row r="960" spans="1:14" ht="14.4" customHeight="1" x14ac:dyDescent="0.3">
      <c r="A960" s="660" t="s">
        <v>2351</v>
      </c>
      <c r="B960" s="661" t="s">
        <v>3241</v>
      </c>
      <c r="C960" s="662" t="s">
        <v>2352</v>
      </c>
      <c r="D960" s="663" t="s">
        <v>3253</v>
      </c>
      <c r="E960" s="662" t="s">
        <v>586</v>
      </c>
      <c r="F960" s="663" t="s">
        <v>3269</v>
      </c>
      <c r="G960" s="662" t="s">
        <v>1311</v>
      </c>
      <c r="H960" s="662" t="s">
        <v>2743</v>
      </c>
      <c r="I960" s="662" t="s">
        <v>2744</v>
      </c>
      <c r="J960" s="662" t="s">
        <v>2745</v>
      </c>
      <c r="K960" s="662" t="s">
        <v>2746</v>
      </c>
      <c r="L960" s="664">
        <v>103.66</v>
      </c>
      <c r="M960" s="664">
        <v>1</v>
      </c>
      <c r="N960" s="665">
        <v>103.66</v>
      </c>
    </row>
    <row r="961" spans="1:14" ht="14.4" customHeight="1" x14ac:dyDescent="0.3">
      <c r="A961" s="660" t="s">
        <v>2351</v>
      </c>
      <c r="B961" s="661" t="s">
        <v>3241</v>
      </c>
      <c r="C961" s="662" t="s">
        <v>2352</v>
      </c>
      <c r="D961" s="663" t="s">
        <v>3253</v>
      </c>
      <c r="E961" s="662" t="s">
        <v>586</v>
      </c>
      <c r="F961" s="663" t="s">
        <v>3269</v>
      </c>
      <c r="G961" s="662" t="s">
        <v>1311</v>
      </c>
      <c r="H961" s="662" t="s">
        <v>1347</v>
      </c>
      <c r="I961" s="662" t="s">
        <v>1348</v>
      </c>
      <c r="J961" s="662" t="s">
        <v>1349</v>
      </c>
      <c r="K961" s="662" t="s">
        <v>1350</v>
      </c>
      <c r="L961" s="664">
        <v>198.74873491384761</v>
      </c>
      <c r="M961" s="664">
        <v>1</v>
      </c>
      <c r="N961" s="665">
        <v>198.74873491384761</v>
      </c>
    </row>
    <row r="962" spans="1:14" ht="14.4" customHeight="1" x14ac:dyDescent="0.3">
      <c r="A962" s="660" t="s">
        <v>2351</v>
      </c>
      <c r="B962" s="661" t="s">
        <v>3241</v>
      </c>
      <c r="C962" s="662" t="s">
        <v>2352</v>
      </c>
      <c r="D962" s="663" t="s">
        <v>3253</v>
      </c>
      <c r="E962" s="662" t="s">
        <v>586</v>
      </c>
      <c r="F962" s="663" t="s">
        <v>3269</v>
      </c>
      <c r="G962" s="662" t="s">
        <v>1311</v>
      </c>
      <c r="H962" s="662" t="s">
        <v>1351</v>
      </c>
      <c r="I962" s="662" t="s">
        <v>1352</v>
      </c>
      <c r="J962" s="662" t="s">
        <v>1353</v>
      </c>
      <c r="K962" s="662" t="s">
        <v>1354</v>
      </c>
      <c r="L962" s="664">
        <v>138.25</v>
      </c>
      <c r="M962" s="664">
        <v>6</v>
      </c>
      <c r="N962" s="665">
        <v>829.5</v>
      </c>
    </row>
    <row r="963" spans="1:14" ht="14.4" customHeight="1" x14ac:dyDescent="0.3">
      <c r="A963" s="660" t="s">
        <v>2351</v>
      </c>
      <c r="B963" s="661" t="s">
        <v>3241</v>
      </c>
      <c r="C963" s="662" t="s">
        <v>2352</v>
      </c>
      <c r="D963" s="663" t="s">
        <v>3253</v>
      </c>
      <c r="E963" s="662" t="s">
        <v>586</v>
      </c>
      <c r="F963" s="663" t="s">
        <v>3269</v>
      </c>
      <c r="G963" s="662" t="s">
        <v>1311</v>
      </c>
      <c r="H963" s="662" t="s">
        <v>1368</v>
      </c>
      <c r="I963" s="662" t="s">
        <v>1369</v>
      </c>
      <c r="J963" s="662" t="s">
        <v>1370</v>
      </c>
      <c r="K963" s="662" t="s">
        <v>1371</v>
      </c>
      <c r="L963" s="664">
        <v>48.099997354564103</v>
      </c>
      <c r="M963" s="664">
        <v>50</v>
      </c>
      <c r="N963" s="665">
        <v>2404.9998677282051</v>
      </c>
    </row>
    <row r="964" spans="1:14" ht="14.4" customHeight="1" x14ac:dyDescent="0.3">
      <c r="A964" s="660" t="s">
        <v>2351</v>
      </c>
      <c r="B964" s="661" t="s">
        <v>3241</v>
      </c>
      <c r="C964" s="662" t="s">
        <v>2352</v>
      </c>
      <c r="D964" s="663" t="s">
        <v>3253</v>
      </c>
      <c r="E964" s="662" t="s">
        <v>586</v>
      </c>
      <c r="F964" s="663" t="s">
        <v>3269</v>
      </c>
      <c r="G964" s="662" t="s">
        <v>1311</v>
      </c>
      <c r="H964" s="662" t="s">
        <v>2085</v>
      </c>
      <c r="I964" s="662" t="s">
        <v>2086</v>
      </c>
      <c r="J964" s="662" t="s">
        <v>1478</v>
      </c>
      <c r="K964" s="662" t="s">
        <v>2087</v>
      </c>
      <c r="L964" s="664">
        <v>107.67865654033422</v>
      </c>
      <c r="M964" s="664">
        <v>1</v>
      </c>
      <c r="N964" s="665">
        <v>107.67865654033422</v>
      </c>
    </row>
    <row r="965" spans="1:14" ht="14.4" customHeight="1" x14ac:dyDescent="0.3">
      <c r="A965" s="660" t="s">
        <v>2351</v>
      </c>
      <c r="B965" s="661" t="s">
        <v>3241</v>
      </c>
      <c r="C965" s="662" t="s">
        <v>2352</v>
      </c>
      <c r="D965" s="663" t="s">
        <v>3253</v>
      </c>
      <c r="E965" s="662" t="s">
        <v>586</v>
      </c>
      <c r="F965" s="663" t="s">
        <v>3269</v>
      </c>
      <c r="G965" s="662" t="s">
        <v>1311</v>
      </c>
      <c r="H965" s="662" t="s">
        <v>2088</v>
      </c>
      <c r="I965" s="662" t="s">
        <v>2089</v>
      </c>
      <c r="J965" s="662" t="s">
        <v>2090</v>
      </c>
      <c r="K965" s="662" t="s">
        <v>2091</v>
      </c>
      <c r="L965" s="664">
        <v>59.286666666666669</v>
      </c>
      <c r="M965" s="664">
        <v>3</v>
      </c>
      <c r="N965" s="665">
        <v>177.86</v>
      </c>
    </row>
    <row r="966" spans="1:14" ht="14.4" customHeight="1" x14ac:dyDescent="0.3">
      <c r="A966" s="660" t="s">
        <v>2351</v>
      </c>
      <c r="B966" s="661" t="s">
        <v>3241</v>
      </c>
      <c r="C966" s="662" t="s">
        <v>2352</v>
      </c>
      <c r="D966" s="663" t="s">
        <v>3253</v>
      </c>
      <c r="E966" s="662" t="s">
        <v>586</v>
      </c>
      <c r="F966" s="663" t="s">
        <v>3269</v>
      </c>
      <c r="G966" s="662" t="s">
        <v>1311</v>
      </c>
      <c r="H966" s="662" t="s">
        <v>1376</v>
      </c>
      <c r="I966" s="662" t="s">
        <v>1377</v>
      </c>
      <c r="J966" s="662" t="s">
        <v>1378</v>
      </c>
      <c r="K966" s="662" t="s">
        <v>1165</v>
      </c>
      <c r="L966" s="664">
        <v>48.91</v>
      </c>
      <c r="M966" s="664">
        <v>1</v>
      </c>
      <c r="N966" s="665">
        <v>48.91</v>
      </c>
    </row>
    <row r="967" spans="1:14" ht="14.4" customHeight="1" x14ac:dyDescent="0.3">
      <c r="A967" s="660" t="s">
        <v>2351</v>
      </c>
      <c r="B967" s="661" t="s">
        <v>3241</v>
      </c>
      <c r="C967" s="662" t="s">
        <v>2352</v>
      </c>
      <c r="D967" s="663" t="s">
        <v>3253</v>
      </c>
      <c r="E967" s="662" t="s">
        <v>586</v>
      </c>
      <c r="F967" s="663" t="s">
        <v>3269</v>
      </c>
      <c r="G967" s="662" t="s">
        <v>1311</v>
      </c>
      <c r="H967" s="662" t="s">
        <v>1387</v>
      </c>
      <c r="I967" s="662" t="s">
        <v>1388</v>
      </c>
      <c r="J967" s="662" t="s">
        <v>1389</v>
      </c>
      <c r="K967" s="662" t="s">
        <v>1266</v>
      </c>
      <c r="L967" s="664">
        <v>76.359999999999985</v>
      </c>
      <c r="M967" s="664">
        <v>3</v>
      </c>
      <c r="N967" s="665">
        <v>229.07999999999996</v>
      </c>
    </row>
    <row r="968" spans="1:14" ht="14.4" customHeight="1" x14ac:dyDescent="0.3">
      <c r="A968" s="660" t="s">
        <v>2351</v>
      </c>
      <c r="B968" s="661" t="s">
        <v>3241</v>
      </c>
      <c r="C968" s="662" t="s">
        <v>2352</v>
      </c>
      <c r="D968" s="663" t="s">
        <v>3253</v>
      </c>
      <c r="E968" s="662" t="s">
        <v>586</v>
      </c>
      <c r="F968" s="663" t="s">
        <v>3269</v>
      </c>
      <c r="G968" s="662" t="s">
        <v>1311</v>
      </c>
      <c r="H968" s="662" t="s">
        <v>2747</v>
      </c>
      <c r="I968" s="662" t="s">
        <v>2748</v>
      </c>
      <c r="J968" s="662" t="s">
        <v>2749</v>
      </c>
      <c r="K968" s="662" t="s">
        <v>2750</v>
      </c>
      <c r="L968" s="664">
        <v>3321.4241604982458</v>
      </c>
      <c r="M968" s="664">
        <v>14</v>
      </c>
      <c r="N968" s="665">
        <v>46499.938246975442</v>
      </c>
    </row>
    <row r="969" spans="1:14" ht="14.4" customHeight="1" x14ac:dyDescent="0.3">
      <c r="A969" s="660" t="s">
        <v>2351</v>
      </c>
      <c r="B969" s="661" t="s">
        <v>3241</v>
      </c>
      <c r="C969" s="662" t="s">
        <v>2352</v>
      </c>
      <c r="D969" s="663" t="s">
        <v>3253</v>
      </c>
      <c r="E969" s="662" t="s">
        <v>586</v>
      </c>
      <c r="F969" s="663" t="s">
        <v>3269</v>
      </c>
      <c r="G969" s="662" t="s">
        <v>1311</v>
      </c>
      <c r="H969" s="662" t="s">
        <v>1394</v>
      </c>
      <c r="I969" s="662" t="s">
        <v>1395</v>
      </c>
      <c r="J969" s="662" t="s">
        <v>1396</v>
      </c>
      <c r="K969" s="662" t="s">
        <v>1397</v>
      </c>
      <c r="L969" s="664">
        <v>36.259999999999991</v>
      </c>
      <c r="M969" s="664">
        <v>1</v>
      </c>
      <c r="N969" s="665">
        <v>36.259999999999991</v>
      </c>
    </row>
    <row r="970" spans="1:14" ht="14.4" customHeight="1" x14ac:dyDescent="0.3">
      <c r="A970" s="660" t="s">
        <v>2351</v>
      </c>
      <c r="B970" s="661" t="s">
        <v>3241</v>
      </c>
      <c r="C970" s="662" t="s">
        <v>2352</v>
      </c>
      <c r="D970" s="663" t="s">
        <v>3253</v>
      </c>
      <c r="E970" s="662" t="s">
        <v>586</v>
      </c>
      <c r="F970" s="663" t="s">
        <v>3269</v>
      </c>
      <c r="G970" s="662" t="s">
        <v>1311</v>
      </c>
      <c r="H970" s="662" t="s">
        <v>1398</v>
      </c>
      <c r="I970" s="662" t="s">
        <v>1399</v>
      </c>
      <c r="J970" s="662" t="s">
        <v>1400</v>
      </c>
      <c r="K970" s="662" t="s">
        <v>1401</v>
      </c>
      <c r="L970" s="664">
        <v>77.021309952240216</v>
      </c>
      <c r="M970" s="664">
        <v>26</v>
      </c>
      <c r="N970" s="665">
        <v>2002.5540587582457</v>
      </c>
    </row>
    <row r="971" spans="1:14" ht="14.4" customHeight="1" x14ac:dyDescent="0.3">
      <c r="A971" s="660" t="s">
        <v>2351</v>
      </c>
      <c r="B971" s="661" t="s">
        <v>3241</v>
      </c>
      <c r="C971" s="662" t="s">
        <v>2352</v>
      </c>
      <c r="D971" s="663" t="s">
        <v>3253</v>
      </c>
      <c r="E971" s="662" t="s">
        <v>586</v>
      </c>
      <c r="F971" s="663" t="s">
        <v>3269</v>
      </c>
      <c r="G971" s="662" t="s">
        <v>1311</v>
      </c>
      <c r="H971" s="662" t="s">
        <v>1411</v>
      </c>
      <c r="I971" s="662" t="s">
        <v>1412</v>
      </c>
      <c r="J971" s="662" t="s">
        <v>1323</v>
      </c>
      <c r="K971" s="662" t="s">
        <v>1413</v>
      </c>
      <c r="L971" s="664">
        <v>72.419999999999973</v>
      </c>
      <c r="M971" s="664">
        <v>1</v>
      </c>
      <c r="N971" s="665">
        <v>72.419999999999973</v>
      </c>
    </row>
    <row r="972" spans="1:14" ht="14.4" customHeight="1" x14ac:dyDescent="0.3">
      <c r="A972" s="660" t="s">
        <v>2351</v>
      </c>
      <c r="B972" s="661" t="s">
        <v>3241</v>
      </c>
      <c r="C972" s="662" t="s">
        <v>2352</v>
      </c>
      <c r="D972" s="663" t="s">
        <v>3253</v>
      </c>
      <c r="E972" s="662" t="s">
        <v>586</v>
      </c>
      <c r="F972" s="663" t="s">
        <v>3269</v>
      </c>
      <c r="G972" s="662" t="s">
        <v>1311</v>
      </c>
      <c r="H972" s="662" t="s">
        <v>1417</v>
      </c>
      <c r="I972" s="662" t="s">
        <v>1418</v>
      </c>
      <c r="J972" s="662" t="s">
        <v>1419</v>
      </c>
      <c r="K972" s="662" t="s">
        <v>604</v>
      </c>
      <c r="L972" s="664">
        <v>47.09</v>
      </c>
      <c r="M972" s="664">
        <v>2</v>
      </c>
      <c r="N972" s="665">
        <v>94.18</v>
      </c>
    </row>
    <row r="973" spans="1:14" ht="14.4" customHeight="1" x14ac:dyDescent="0.3">
      <c r="A973" s="660" t="s">
        <v>2351</v>
      </c>
      <c r="B973" s="661" t="s">
        <v>3241</v>
      </c>
      <c r="C973" s="662" t="s">
        <v>2352</v>
      </c>
      <c r="D973" s="663" t="s">
        <v>3253</v>
      </c>
      <c r="E973" s="662" t="s">
        <v>586</v>
      </c>
      <c r="F973" s="663" t="s">
        <v>3269</v>
      </c>
      <c r="G973" s="662" t="s">
        <v>1311</v>
      </c>
      <c r="H973" s="662" t="s">
        <v>1420</v>
      </c>
      <c r="I973" s="662" t="s">
        <v>1421</v>
      </c>
      <c r="J973" s="662" t="s">
        <v>1422</v>
      </c>
      <c r="K973" s="662" t="s">
        <v>1423</v>
      </c>
      <c r="L973" s="664">
        <v>93.810202212459956</v>
      </c>
      <c r="M973" s="664">
        <v>1</v>
      </c>
      <c r="N973" s="665">
        <v>93.810202212459956</v>
      </c>
    </row>
    <row r="974" spans="1:14" ht="14.4" customHeight="1" x14ac:dyDescent="0.3">
      <c r="A974" s="660" t="s">
        <v>2351</v>
      </c>
      <c r="B974" s="661" t="s">
        <v>3241</v>
      </c>
      <c r="C974" s="662" t="s">
        <v>2352</v>
      </c>
      <c r="D974" s="663" t="s">
        <v>3253</v>
      </c>
      <c r="E974" s="662" t="s">
        <v>586</v>
      </c>
      <c r="F974" s="663" t="s">
        <v>3269</v>
      </c>
      <c r="G974" s="662" t="s">
        <v>1311</v>
      </c>
      <c r="H974" s="662" t="s">
        <v>2751</v>
      </c>
      <c r="I974" s="662" t="s">
        <v>2752</v>
      </c>
      <c r="J974" s="662" t="s">
        <v>1539</v>
      </c>
      <c r="K974" s="662" t="s">
        <v>1382</v>
      </c>
      <c r="L974" s="664">
        <v>162.79000000000002</v>
      </c>
      <c r="M974" s="664">
        <v>1</v>
      </c>
      <c r="N974" s="665">
        <v>162.79000000000002</v>
      </c>
    </row>
    <row r="975" spans="1:14" ht="14.4" customHeight="1" x14ac:dyDescent="0.3">
      <c r="A975" s="660" t="s">
        <v>2351</v>
      </c>
      <c r="B975" s="661" t="s">
        <v>3241</v>
      </c>
      <c r="C975" s="662" t="s">
        <v>2352</v>
      </c>
      <c r="D975" s="663" t="s">
        <v>3253</v>
      </c>
      <c r="E975" s="662" t="s">
        <v>586</v>
      </c>
      <c r="F975" s="663" t="s">
        <v>3269</v>
      </c>
      <c r="G975" s="662" t="s">
        <v>1311</v>
      </c>
      <c r="H975" s="662" t="s">
        <v>1439</v>
      </c>
      <c r="I975" s="662" t="s">
        <v>1440</v>
      </c>
      <c r="J975" s="662" t="s">
        <v>1438</v>
      </c>
      <c r="K975" s="662" t="s">
        <v>1441</v>
      </c>
      <c r="L975" s="664">
        <v>222.20999999999998</v>
      </c>
      <c r="M975" s="664">
        <v>1</v>
      </c>
      <c r="N975" s="665">
        <v>222.20999999999998</v>
      </c>
    </row>
    <row r="976" spans="1:14" ht="14.4" customHeight="1" x14ac:dyDescent="0.3">
      <c r="A976" s="660" t="s">
        <v>2351</v>
      </c>
      <c r="B976" s="661" t="s">
        <v>3241</v>
      </c>
      <c r="C976" s="662" t="s">
        <v>2352</v>
      </c>
      <c r="D976" s="663" t="s">
        <v>3253</v>
      </c>
      <c r="E976" s="662" t="s">
        <v>586</v>
      </c>
      <c r="F976" s="663" t="s">
        <v>3269</v>
      </c>
      <c r="G976" s="662" t="s">
        <v>1311</v>
      </c>
      <c r="H976" s="662" t="s">
        <v>1442</v>
      </c>
      <c r="I976" s="662" t="s">
        <v>1443</v>
      </c>
      <c r="J976" s="662" t="s">
        <v>1331</v>
      </c>
      <c r="K976" s="662" t="s">
        <v>1444</v>
      </c>
      <c r="L976" s="664">
        <v>129.43357802281196</v>
      </c>
      <c r="M976" s="664">
        <v>89</v>
      </c>
      <c r="N976" s="665">
        <v>11519.588444030265</v>
      </c>
    </row>
    <row r="977" spans="1:14" ht="14.4" customHeight="1" x14ac:dyDescent="0.3">
      <c r="A977" s="660" t="s">
        <v>2351</v>
      </c>
      <c r="B977" s="661" t="s">
        <v>3241</v>
      </c>
      <c r="C977" s="662" t="s">
        <v>2352</v>
      </c>
      <c r="D977" s="663" t="s">
        <v>3253</v>
      </c>
      <c r="E977" s="662" t="s">
        <v>586</v>
      </c>
      <c r="F977" s="663" t="s">
        <v>3269</v>
      </c>
      <c r="G977" s="662" t="s">
        <v>1311</v>
      </c>
      <c r="H977" s="662" t="s">
        <v>1460</v>
      </c>
      <c r="I977" s="662" t="s">
        <v>1461</v>
      </c>
      <c r="J977" s="662" t="s">
        <v>1462</v>
      </c>
      <c r="K977" s="662" t="s">
        <v>1463</v>
      </c>
      <c r="L977" s="664">
        <v>24.96978761451393</v>
      </c>
      <c r="M977" s="664">
        <v>1</v>
      </c>
      <c r="N977" s="665">
        <v>24.96978761451393</v>
      </c>
    </row>
    <row r="978" spans="1:14" ht="14.4" customHeight="1" x14ac:dyDescent="0.3">
      <c r="A978" s="660" t="s">
        <v>2351</v>
      </c>
      <c r="B978" s="661" t="s">
        <v>3241</v>
      </c>
      <c r="C978" s="662" t="s">
        <v>2352</v>
      </c>
      <c r="D978" s="663" t="s">
        <v>3253</v>
      </c>
      <c r="E978" s="662" t="s">
        <v>586</v>
      </c>
      <c r="F978" s="663" t="s">
        <v>3269</v>
      </c>
      <c r="G978" s="662" t="s">
        <v>1311</v>
      </c>
      <c r="H978" s="662" t="s">
        <v>1464</v>
      </c>
      <c r="I978" s="662" t="s">
        <v>1465</v>
      </c>
      <c r="J978" s="662" t="s">
        <v>1466</v>
      </c>
      <c r="K978" s="662" t="s">
        <v>1467</v>
      </c>
      <c r="L978" s="664">
        <v>49.460000000000008</v>
      </c>
      <c r="M978" s="664">
        <v>2</v>
      </c>
      <c r="N978" s="665">
        <v>98.920000000000016</v>
      </c>
    </row>
    <row r="979" spans="1:14" ht="14.4" customHeight="1" x14ac:dyDescent="0.3">
      <c r="A979" s="660" t="s">
        <v>2351</v>
      </c>
      <c r="B979" s="661" t="s">
        <v>3241</v>
      </c>
      <c r="C979" s="662" t="s">
        <v>2352</v>
      </c>
      <c r="D979" s="663" t="s">
        <v>3253</v>
      </c>
      <c r="E979" s="662" t="s">
        <v>586</v>
      </c>
      <c r="F979" s="663" t="s">
        <v>3269</v>
      </c>
      <c r="G979" s="662" t="s">
        <v>1311</v>
      </c>
      <c r="H979" s="662" t="s">
        <v>1468</v>
      </c>
      <c r="I979" s="662" t="s">
        <v>1469</v>
      </c>
      <c r="J979" s="662" t="s">
        <v>1470</v>
      </c>
      <c r="K979" s="662" t="s">
        <v>1471</v>
      </c>
      <c r="L979" s="664">
        <v>467.24710417638954</v>
      </c>
      <c r="M979" s="664">
        <v>40</v>
      </c>
      <c r="N979" s="665">
        <v>18689.884167055581</v>
      </c>
    </row>
    <row r="980" spans="1:14" ht="14.4" customHeight="1" x14ac:dyDescent="0.3">
      <c r="A980" s="660" t="s">
        <v>2351</v>
      </c>
      <c r="B980" s="661" t="s">
        <v>3241</v>
      </c>
      <c r="C980" s="662" t="s">
        <v>2352</v>
      </c>
      <c r="D980" s="663" t="s">
        <v>3253</v>
      </c>
      <c r="E980" s="662" t="s">
        <v>586</v>
      </c>
      <c r="F980" s="663" t="s">
        <v>3269</v>
      </c>
      <c r="G980" s="662" t="s">
        <v>1311</v>
      </c>
      <c r="H980" s="662" t="s">
        <v>2753</v>
      </c>
      <c r="I980" s="662" t="s">
        <v>2754</v>
      </c>
      <c r="J980" s="662" t="s">
        <v>2755</v>
      </c>
      <c r="K980" s="662" t="s">
        <v>2756</v>
      </c>
      <c r="L980" s="664">
        <v>239.23944444444444</v>
      </c>
      <c r="M980" s="664">
        <v>3</v>
      </c>
      <c r="N980" s="665">
        <v>717.71833333333336</v>
      </c>
    </row>
    <row r="981" spans="1:14" ht="14.4" customHeight="1" x14ac:dyDescent="0.3">
      <c r="A981" s="660" t="s">
        <v>2351</v>
      </c>
      <c r="B981" s="661" t="s">
        <v>3241</v>
      </c>
      <c r="C981" s="662" t="s">
        <v>2352</v>
      </c>
      <c r="D981" s="663" t="s">
        <v>3253</v>
      </c>
      <c r="E981" s="662" t="s">
        <v>586</v>
      </c>
      <c r="F981" s="663" t="s">
        <v>3269</v>
      </c>
      <c r="G981" s="662" t="s">
        <v>1311</v>
      </c>
      <c r="H981" s="662" t="s">
        <v>1472</v>
      </c>
      <c r="I981" s="662" t="s">
        <v>1473</v>
      </c>
      <c r="J981" s="662" t="s">
        <v>1474</v>
      </c>
      <c r="K981" s="662" t="s">
        <v>1475</v>
      </c>
      <c r="L981" s="664">
        <v>47.88000000000001</v>
      </c>
      <c r="M981" s="664">
        <v>1</v>
      </c>
      <c r="N981" s="665">
        <v>47.88000000000001</v>
      </c>
    </row>
    <row r="982" spans="1:14" ht="14.4" customHeight="1" x14ac:dyDescent="0.3">
      <c r="A982" s="660" t="s">
        <v>2351</v>
      </c>
      <c r="B982" s="661" t="s">
        <v>3241</v>
      </c>
      <c r="C982" s="662" t="s">
        <v>2352</v>
      </c>
      <c r="D982" s="663" t="s">
        <v>3253</v>
      </c>
      <c r="E982" s="662" t="s">
        <v>586</v>
      </c>
      <c r="F982" s="663" t="s">
        <v>3269</v>
      </c>
      <c r="G982" s="662" t="s">
        <v>1311</v>
      </c>
      <c r="H982" s="662" t="s">
        <v>1476</v>
      </c>
      <c r="I982" s="662" t="s">
        <v>1477</v>
      </c>
      <c r="J982" s="662" t="s">
        <v>1478</v>
      </c>
      <c r="K982" s="662" t="s">
        <v>1479</v>
      </c>
      <c r="L982" s="664">
        <v>72.317845987554165</v>
      </c>
      <c r="M982" s="664">
        <v>10</v>
      </c>
      <c r="N982" s="665">
        <v>723.17845987554165</v>
      </c>
    </row>
    <row r="983" spans="1:14" ht="14.4" customHeight="1" x14ac:dyDescent="0.3">
      <c r="A983" s="660" t="s">
        <v>2351</v>
      </c>
      <c r="B983" s="661" t="s">
        <v>3241</v>
      </c>
      <c r="C983" s="662" t="s">
        <v>2352</v>
      </c>
      <c r="D983" s="663" t="s">
        <v>3253</v>
      </c>
      <c r="E983" s="662" t="s">
        <v>586</v>
      </c>
      <c r="F983" s="663" t="s">
        <v>3269</v>
      </c>
      <c r="G983" s="662" t="s">
        <v>1311</v>
      </c>
      <c r="H983" s="662" t="s">
        <v>1483</v>
      </c>
      <c r="I983" s="662" t="s">
        <v>1484</v>
      </c>
      <c r="J983" s="662" t="s">
        <v>1485</v>
      </c>
      <c r="K983" s="662" t="s">
        <v>1486</v>
      </c>
      <c r="L983" s="664">
        <v>67.849893998127783</v>
      </c>
      <c r="M983" s="664">
        <v>1230</v>
      </c>
      <c r="N983" s="665">
        <v>83455.369617697172</v>
      </c>
    </row>
    <row r="984" spans="1:14" ht="14.4" customHeight="1" x14ac:dyDescent="0.3">
      <c r="A984" s="660" t="s">
        <v>2351</v>
      </c>
      <c r="B984" s="661" t="s">
        <v>3241</v>
      </c>
      <c r="C984" s="662" t="s">
        <v>2352</v>
      </c>
      <c r="D984" s="663" t="s">
        <v>3253</v>
      </c>
      <c r="E984" s="662" t="s">
        <v>586</v>
      </c>
      <c r="F984" s="663" t="s">
        <v>3269</v>
      </c>
      <c r="G984" s="662" t="s">
        <v>1311</v>
      </c>
      <c r="H984" s="662" t="s">
        <v>1490</v>
      </c>
      <c r="I984" s="662" t="s">
        <v>1491</v>
      </c>
      <c r="J984" s="662" t="s">
        <v>1492</v>
      </c>
      <c r="K984" s="662" t="s">
        <v>1493</v>
      </c>
      <c r="L984" s="664">
        <v>64.609999999999985</v>
      </c>
      <c r="M984" s="664">
        <v>1</v>
      </c>
      <c r="N984" s="665">
        <v>64.609999999999985</v>
      </c>
    </row>
    <row r="985" spans="1:14" ht="14.4" customHeight="1" x14ac:dyDescent="0.3">
      <c r="A985" s="660" t="s">
        <v>2351</v>
      </c>
      <c r="B985" s="661" t="s">
        <v>3241</v>
      </c>
      <c r="C985" s="662" t="s">
        <v>2352</v>
      </c>
      <c r="D985" s="663" t="s">
        <v>3253</v>
      </c>
      <c r="E985" s="662" t="s">
        <v>586</v>
      </c>
      <c r="F985" s="663" t="s">
        <v>3269</v>
      </c>
      <c r="G985" s="662" t="s">
        <v>1311</v>
      </c>
      <c r="H985" s="662" t="s">
        <v>2757</v>
      </c>
      <c r="I985" s="662" t="s">
        <v>2758</v>
      </c>
      <c r="J985" s="662" t="s">
        <v>2759</v>
      </c>
      <c r="K985" s="662" t="s">
        <v>2760</v>
      </c>
      <c r="L985" s="664">
        <v>89.629119442770772</v>
      </c>
      <c r="M985" s="664">
        <v>3</v>
      </c>
      <c r="N985" s="665">
        <v>268.8873583283123</v>
      </c>
    </row>
    <row r="986" spans="1:14" ht="14.4" customHeight="1" x14ac:dyDescent="0.3">
      <c r="A986" s="660" t="s">
        <v>2351</v>
      </c>
      <c r="B986" s="661" t="s">
        <v>3241</v>
      </c>
      <c r="C986" s="662" t="s">
        <v>2352</v>
      </c>
      <c r="D986" s="663" t="s">
        <v>3253</v>
      </c>
      <c r="E986" s="662" t="s">
        <v>586</v>
      </c>
      <c r="F986" s="663" t="s">
        <v>3269</v>
      </c>
      <c r="G986" s="662" t="s">
        <v>1311</v>
      </c>
      <c r="H986" s="662" t="s">
        <v>2761</v>
      </c>
      <c r="I986" s="662" t="s">
        <v>2762</v>
      </c>
      <c r="J986" s="662" t="s">
        <v>2763</v>
      </c>
      <c r="K986" s="662" t="s">
        <v>1799</v>
      </c>
      <c r="L986" s="664">
        <v>153.94999999999999</v>
      </c>
      <c r="M986" s="664">
        <v>1</v>
      </c>
      <c r="N986" s="665">
        <v>153.94999999999999</v>
      </c>
    </row>
    <row r="987" spans="1:14" ht="14.4" customHeight="1" x14ac:dyDescent="0.3">
      <c r="A987" s="660" t="s">
        <v>2351</v>
      </c>
      <c r="B987" s="661" t="s">
        <v>3241</v>
      </c>
      <c r="C987" s="662" t="s">
        <v>2352</v>
      </c>
      <c r="D987" s="663" t="s">
        <v>3253</v>
      </c>
      <c r="E987" s="662" t="s">
        <v>586</v>
      </c>
      <c r="F987" s="663" t="s">
        <v>3269</v>
      </c>
      <c r="G987" s="662" t="s">
        <v>1311</v>
      </c>
      <c r="H987" s="662" t="s">
        <v>2764</v>
      </c>
      <c r="I987" s="662" t="s">
        <v>2765</v>
      </c>
      <c r="J987" s="662" t="s">
        <v>2766</v>
      </c>
      <c r="K987" s="662" t="s">
        <v>1382</v>
      </c>
      <c r="L987" s="664">
        <v>88.25</v>
      </c>
      <c r="M987" s="664">
        <v>1</v>
      </c>
      <c r="N987" s="665">
        <v>88.25</v>
      </c>
    </row>
    <row r="988" spans="1:14" ht="14.4" customHeight="1" x14ac:dyDescent="0.3">
      <c r="A988" s="660" t="s">
        <v>2351</v>
      </c>
      <c r="B988" s="661" t="s">
        <v>3241</v>
      </c>
      <c r="C988" s="662" t="s">
        <v>2352</v>
      </c>
      <c r="D988" s="663" t="s">
        <v>3253</v>
      </c>
      <c r="E988" s="662" t="s">
        <v>586</v>
      </c>
      <c r="F988" s="663" t="s">
        <v>3269</v>
      </c>
      <c r="G988" s="662" t="s">
        <v>1311</v>
      </c>
      <c r="H988" s="662" t="s">
        <v>2099</v>
      </c>
      <c r="I988" s="662" t="s">
        <v>2100</v>
      </c>
      <c r="J988" s="662" t="s">
        <v>1353</v>
      </c>
      <c r="K988" s="662" t="s">
        <v>2101</v>
      </c>
      <c r="L988" s="664">
        <v>141.02000000000004</v>
      </c>
      <c r="M988" s="664">
        <v>1</v>
      </c>
      <c r="N988" s="665">
        <v>141.02000000000004</v>
      </c>
    </row>
    <row r="989" spans="1:14" ht="14.4" customHeight="1" x14ac:dyDescent="0.3">
      <c r="A989" s="660" t="s">
        <v>2351</v>
      </c>
      <c r="B989" s="661" t="s">
        <v>3241</v>
      </c>
      <c r="C989" s="662" t="s">
        <v>2352</v>
      </c>
      <c r="D989" s="663" t="s">
        <v>3253</v>
      </c>
      <c r="E989" s="662" t="s">
        <v>586</v>
      </c>
      <c r="F989" s="663" t="s">
        <v>3269</v>
      </c>
      <c r="G989" s="662" t="s">
        <v>1311</v>
      </c>
      <c r="H989" s="662" t="s">
        <v>2767</v>
      </c>
      <c r="I989" s="662" t="s">
        <v>2768</v>
      </c>
      <c r="J989" s="662" t="s">
        <v>2769</v>
      </c>
      <c r="K989" s="662" t="s">
        <v>2770</v>
      </c>
      <c r="L989" s="664">
        <v>504.82004643752504</v>
      </c>
      <c r="M989" s="664">
        <v>1</v>
      </c>
      <c r="N989" s="665">
        <v>504.82004643752504</v>
      </c>
    </row>
    <row r="990" spans="1:14" ht="14.4" customHeight="1" x14ac:dyDescent="0.3">
      <c r="A990" s="660" t="s">
        <v>2351</v>
      </c>
      <c r="B990" s="661" t="s">
        <v>3241</v>
      </c>
      <c r="C990" s="662" t="s">
        <v>2352</v>
      </c>
      <c r="D990" s="663" t="s">
        <v>3253</v>
      </c>
      <c r="E990" s="662" t="s">
        <v>586</v>
      </c>
      <c r="F990" s="663" t="s">
        <v>3269</v>
      </c>
      <c r="G990" s="662" t="s">
        <v>1311</v>
      </c>
      <c r="H990" s="662" t="s">
        <v>2771</v>
      </c>
      <c r="I990" s="662" t="s">
        <v>2772</v>
      </c>
      <c r="J990" s="662" t="s">
        <v>2773</v>
      </c>
      <c r="K990" s="662" t="s">
        <v>2774</v>
      </c>
      <c r="L990" s="664">
        <v>97.57000700510757</v>
      </c>
      <c r="M990" s="664">
        <v>1</v>
      </c>
      <c r="N990" s="665">
        <v>97.57000700510757</v>
      </c>
    </row>
    <row r="991" spans="1:14" ht="14.4" customHeight="1" x14ac:dyDescent="0.3">
      <c r="A991" s="660" t="s">
        <v>2351</v>
      </c>
      <c r="B991" s="661" t="s">
        <v>3241</v>
      </c>
      <c r="C991" s="662" t="s">
        <v>2352</v>
      </c>
      <c r="D991" s="663" t="s">
        <v>3253</v>
      </c>
      <c r="E991" s="662" t="s">
        <v>586</v>
      </c>
      <c r="F991" s="663" t="s">
        <v>3269</v>
      </c>
      <c r="G991" s="662" t="s">
        <v>1311</v>
      </c>
      <c r="H991" s="662" t="s">
        <v>2102</v>
      </c>
      <c r="I991" s="662" t="s">
        <v>2103</v>
      </c>
      <c r="J991" s="662" t="s">
        <v>2104</v>
      </c>
      <c r="K991" s="662" t="s">
        <v>2105</v>
      </c>
      <c r="L991" s="664">
        <v>364.27256134016056</v>
      </c>
      <c r="M991" s="664">
        <v>19</v>
      </c>
      <c r="N991" s="665">
        <v>6921.1786654630505</v>
      </c>
    </row>
    <row r="992" spans="1:14" ht="14.4" customHeight="1" x14ac:dyDescent="0.3">
      <c r="A992" s="660" t="s">
        <v>2351</v>
      </c>
      <c r="B992" s="661" t="s">
        <v>3241</v>
      </c>
      <c r="C992" s="662" t="s">
        <v>2352</v>
      </c>
      <c r="D992" s="663" t="s">
        <v>3253</v>
      </c>
      <c r="E992" s="662" t="s">
        <v>586</v>
      </c>
      <c r="F992" s="663" t="s">
        <v>3269</v>
      </c>
      <c r="G992" s="662" t="s">
        <v>1311</v>
      </c>
      <c r="H992" s="662" t="s">
        <v>2775</v>
      </c>
      <c r="I992" s="662" t="s">
        <v>2775</v>
      </c>
      <c r="J992" s="662" t="s">
        <v>2776</v>
      </c>
      <c r="K992" s="662" t="s">
        <v>2777</v>
      </c>
      <c r="L992" s="664">
        <v>76.808000000000007</v>
      </c>
      <c r="M992" s="664">
        <v>1</v>
      </c>
      <c r="N992" s="665">
        <v>76.808000000000007</v>
      </c>
    </row>
    <row r="993" spans="1:14" ht="14.4" customHeight="1" x14ac:dyDescent="0.3">
      <c r="A993" s="660" t="s">
        <v>2351</v>
      </c>
      <c r="B993" s="661" t="s">
        <v>3241</v>
      </c>
      <c r="C993" s="662" t="s">
        <v>2352</v>
      </c>
      <c r="D993" s="663" t="s">
        <v>3253</v>
      </c>
      <c r="E993" s="662" t="s">
        <v>586</v>
      </c>
      <c r="F993" s="663" t="s">
        <v>3269</v>
      </c>
      <c r="G993" s="662" t="s">
        <v>1311</v>
      </c>
      <c r="H993" s="662" t="s">
        <v>1534</v>
      </c>
      <c r="I993" s="662" t="s">
        <v>1535</v>
      </c>
      <c r="J993" s="662" t="s">
        <v>1419</v>
      </c>
      <c r="K993" s="662" t="s">
        <v>1536</v>
      </c>
      <c r="L993" s="664">
        <v>59.42</v>
      </c>
      <c r="M993" s="664">
        <v>2</v>
      </c>
      <c r="N993" s="665">
        <v>118.84</v>
      </c>
    </row>
    <row r="994" spans="1:14" ht="14.4" customHeight="1" x14ac:dyDescent="0.3">
      <c r="A994" s="660" t="s">
        <v>2351</v>
      </c>
      <c r="B994" s="661" t="s">
        <v>3241</v>
      </c>
      <c r="C994" s="662" t="s">
        <v>2352</v>
      </c>
      <c r="D994" s="663" t="s">
        <v>3253</v>
      </c>
      <c r="E994" s="662" t="s">
        <v>586</v>
      </c>
      <c r="F994" s="663" t="s">
        <v>3269</v>
      </c>
      <c r="G994" s="662" t="s">
        <v>1311</v>
      </c>
      <c r="H994" s="662" t="s">
        <v>2778</v>
      </c>
      <c r="I994" s="662" t="s">
        <v>2779</v>
      </c>
      <c r="J994" s="662" t="s">
        <v>2780</v>
      </c>
      <c r="K994" s="662" t="s">
        <v>2781</v>
      </c>
      <c r="L994" s="664">
        <v>80.52000000000001</v>
      </c>
      <c r="M994" s="664">
        <v>1</v>
      </c>
      <c r="N994" s="665">
        <v>80.52000000000001</v>
      </c>
    </row>
    <row r="995" spans="1:14" ht="14.4" customHeight="1" x14ac:dyDescent="0.3">
      <c r="A995" s="660" t="s">
        <v>2351</v>
      </c>
      <c r="B995" s="661" t="s">
        <v>3241</v>
      </c>
      <c r="C995" s="662" t="s">
        <v>2352</v>
      </c>
      <c r="D995" s="663" t="s">
        <v>3253</v>
      </c>
      <c r="E995" s="662" t="s">
        <v>586</v>
      </c>
      <c r="F995" s="663" t="s">
        <v>3269</v>
      </c>
      <c r="G995" s="662" t="s">
        <v>1311</v>
      </c>
      <c r="H995" s="662" t="s">
        <v>2782</v>
      </c>
      <c r="I995" s="662" t="s">
        <v>2783</v>
      </c>
      <c r="J995" s="662" t="s">
        <v>2784</v>
      </c>
      <c r="K995" s="662" t="s">
        <v>2785</v>
      </c>
      <c r="L995" s="664">
        <v>170.24</v>
      </c>
      <c r="M995" s="664">
        <v>3</v>
      </c>
      <c r="N995" s="665">
        <v>510.72</v>
      </c>
    </row>
    <row r="996" spans="1:14" ht="14.4" customHeight="1" x14ac:dyDescent="0.3">
      <c r="A996" s="660" t="s">
        <v>2351</v>
      </c>
      <c r="B996" s="661" t="s">
        <v>3241</v>
      </c>
      <c r="C996" s="662" t="s">
        <v>2352</v>
      </c>
      <c r="D996" s="663" t="s">
        <v>3253</v>
      </c>
      <c r="E996" s="662" t="s">
        <v>586</v>
      </c>
      <c r="F996" s="663" t="s">
        <v>3269</v>
      </c>
      <c r="G996" s="662" t="s">
        <v>1311</v>
      </c>
      <c r="H996" s="662" t="s">
        <v>2786</v>
      </c>
      <c r="I996" s="662" t="s">
        <v>2787</v>
      </c>
      <c r="J996" s="662" t="s">
        <v>2788</v>
      </c>
      <c r="K996" s="662" t="s">
        <v>2596</v>
      </c>
      <c r="L996" s="664">
        <v>79.490000000000023</v>
      </c>
      <c r="M996" s="664">
        <v>1</v>
      </c>
      <c r="N996" s="665">
        <v>79.490000000000023</v>
      </c>
    </row>
    <row r="997" spans="1:14" ht="14.4" customHeight="1" x14ac:dyDescent="0.3">
      <c r="A997" s="660" t="s">
        <v>2351</v>
      </c>
      <c r="B997" s="661" t="s">
        <v>3241</v>
      </c>
      <c r="C997" s="662" t="s">
        <v>2352</v>
      </c>
      <c r="D997" s="663" t="s">
        <v>3253</v>
      </c>
      <c r="E997" s="662" t="s">
        <v>586</v>
      </c>
      <c r="F997" s="663" t="s">
        <v>3269</v>
      </c>
      <c r="G997" s="662" t="s">
        <v>1311</v>
      </c>
      <c r="H997" s="662" t="s">
        <v>2789</v>
      </c>
      <c r="I997" s="662" t="s">
        <v>2790</v>
      </c>
      <c r="J997" s="662" t="s">
        <v>2791</v>
      </c>
      <c r="K997" s="662" t="s">
        <v>2792</v>
      </c>
      <c r="L997" s="664">
        <v>1395.2098500714226</v>
      </c>
      <c r="M997" s="664">
        <v>34</v>
      </c>
      <c r="N997" s="665">
        <v>47437.13490242837</v>
      </c>
    </row>
    <row r="998" spans="1:14" ht="14.4" customHeight="1" x14ac:dyDescent="0.3">
      <c r="A998" s="660" t="s">
        <v>2351</v>
      </c>
      <c r="B998" s="661" t="s">
        <v>3241</v>
      </c>
      <c r="C998" s="662" t="s">
        <v>2352</v>
      </c>
      <c r="D998" s="663" t="s">
        <v>3253</v>
      </c>
      <c r="E998" s="662" t="s">
        <v>586</v>
      </c>
      <c r="F998" s="663" t="s">
        <v>3269</v>
      </c>
      <c r="G998" s="662" t="s">
        <v>1311</v>
      </c>
      <c r="H998" s="662" t="s">
        <v>2793</v>
      </c>
      <c r="I998" s="662" t="s">
        <v>2793</v>
      </c>
      <c r="J998" s="662" t="s">
        <v>2794</v>
      </c>
      <c r="K998" s="662" t="s">
        <v>1799</v>
      </c>
      <c r="L998" s="664">
        <v>121.2600111544992</v>
      </c>
      <c r="M998" s="664">
        <v>1</v>
      </c>
      <c r="N998" s="665">
        <v>121.2600111544992</v>
      </c>
    </row>
    <row r="999" spans="1:14" ht="14.4" customHeight="1" x14ac:dyDescent="0.3">
      <c r="A999" s="660" t="s">
        <v>2351</v>
      </c>
      <c r="B999" s="661" t="s">
        <v>3241</v>
      </c>
      <c r="C999" s="662" t="s">
        <v>2352</v>
      </c>
      <c r="D999" s="663" t="s">
        <v>3253</v>
      </c>
      <c r="E999" s="662" t="s">
        <v>586</v>
      </c>
      <c r="F999" s="663" t="s">
        <v>3269</v>
      </c>
      <c r="G999" s="662" t="s">
        <v>1311</v>
      </c>
      <c r="H999" s="662" t="s">
        <v>2795</v>
      </c>
      <c r="I999" s="662" t="s">
        <v>2795</v>
      </c>
      <c r="J999" s="662" t="s">
        <v>2796</v>
      </c>
      <c r="K999" s="662" t="s">
        <v>2797</v>
      </c>
      <c r="L999" s="664">
        <v>49.800000000000011</v>
      </c>
      <c r="M999" s="664">
        <v>1</v>
      </c>
      <c r="N999" s="665">
        <v>49.800000000000011</v>
      </c>
    </row>
    <row r="1000" spans="1:14" ht="14.4" customHeight="1" x14ac:dyDescent="0.3">
      <c r="A1000" s="660" t="s">
        <v>2351</v>
      </c>
      <c r="B1000" s="661" t="s">
        <v>3241</v>
      </c>
      <c r="C1000" s="662" t="s">
        <v>2352</v>
      </c>
      <c r="D1000" s="663" t="s">
        <v>3253</v>
      </c>
      <c r="E1000" s="662" t="s">
        <v>586</v>
      </c>
      <c r="F1000" s="663" t="s">
        <v>3269</v>
      </c>
      <c r="G1000" s="662" t="s">
        <v>1311</v>
      </c>
      <c r="H1000" s="662" t="s">
        <v>2798</v>
      </c>
      <c r="I1000" s="662" t="s">
        <v>2798</v>
      </c>
      <c r="J1000" s="662" t="s">
        <v>2799</v>
      </c>
      <c r="K1000" s="662" t="s">
        <v>2800</v>
      </c>
      <c r="L1000" s="664">
        <v>78.839663415031097</v>
      </c>
      <c r="M1000" s="664">
        <v>1</v>
      </c>
      <c r="N1000" s="665">
        <v>78.839663415031097</v>
      </c>
    </row>
    <row r="1001" spans="1:14" ht="14.4" customHeight="1" x14ac:dyDescent="0.3">
      <c r="A1001" s="660" t="s">
        <v>2351</v>
      </c>
      <c r="B1001" s="661" t="s">
        <v>3241</v>
      </c>
      <c r="C1001" s="662" t="s">
        <v>2352</v>
      </c>
      <c r="D1001" s="663" t="s">
        <v>3253</v>
      </c>
      <c r="E1001" s="662" t="s">
        <v>586</v>
      </c>
      <c r="F1001" s="663" t="s">
        <v>3269</v>
      </c>
      <c r="G1001" s="662" t="s">
        <v>1311</v>
      </c>
      <c r="H1001" s="662" t="s">
        <v>2801</v>
      </c>
      <c r="I1001" s="662" t="s">
        <v>2801</v>
      </c>
      <c r="J1001" s="662" t="s">
        <v>2749</v>
      </c>
      <c r="K1001" s="662" t="s">
        <v>2802</v>
      </c>
      <c r="L1001" s="664">
        <v>3300</v>
      </c>
      <c r="M1001" s="664">
        <v>3</v>
      </c>
      <c r="N1001" s="665">
        <v>9900</v>
      </c>
    </row>
    <row r="1002" spans="1:14" ht="14.4" customHeight="1" x14ac:dyDescent="0.3">
      <c r="A1002" s="660" t="s">
        <v>2351</v>
      </c>
      <c r="B1002" s="661" t="s">
        <v>3241</v>
      </c>
      <c r="C1002" s="662" t="s">
        <v>2352</v>
      </c>
      <c r="D1002" s="663" t="s">
        <v>3253</v>
      </c>
      <c r="E1002" s="662" t="s">
        <v>1577</v>
      </c>
      <c r="F1002" s="663" t="s">
        <v>3270</v>
      </c>
      <c r="G1002" s="662"/>
      <c r="H1002" s="662" t="s">
        <v>2803</v>
      </c>
      <c r="I1002" s="662" t="s">
        <v>2803</v>
      </c>
      <c r="J1002" s="662" t="s">
        <v>2804</v>
      </c>
      <c r="K1002" s="662" t="s">
        <v>2126</v>
      </c>
      <c r="L1002" s="664">
        <v>239.4073333333333</v>
      </c>
      <c r="M1002" s="664">
        <v>25</v>
      </c>
      <c r="N1002" s="665">
        <v>5985.1833333333325</v>
      </c>
    </row>
    <row r="1003" spans="1:14" ht="14.4" customHeight="1" x14ac:dyDescent="0.3">
      <c r="A1003" s="660" t="s">
        <v>2351</v>
      </c>
      <c r="B1003" s="661" t="s">
        <v>3241</v>
      </c>
      <c r="C1003" s="662" t="s">
        <v>2352</v>
      </c>
      <c r="D1003" s="663" t="s">
        <v>3253</v>
      </c>
      <c r="E1003" s="662" t="s">
        <v>1577</v>
      </c>
      <c r="F1003" s="663" t="s">
        <v>3270</v>
      </c>
      <c r="G1003" s="662"/>
      <c r="H1003" s="662" t="s">
        <v>2805</v>
      </c>
      <c r="I1003" s="662" t="s">
        <v>2806</v>
      </c>
      <c r="J1003" s="662" t="s">
        <v>2807</v>
      </c>
      <c r="K1003" s="662"/>
      <c r="L1003" s="664">
        <v>183.2096740791836</v>
      </c>
      <c r="M1003" s="664">
        <v>6</v>
      </c>
      <c r="N1003" s="665">
        <v>1099.2580444751015</v>
      </c>
    </row>
    <row r="1004" spans="1:14" ht="14.4" customHeight="1" x14ac:dyDescent="0.3">
      <c r="A1004" s="660" t="s">
        <v>2351</v>
      </c>
      <c r="B1004" s="661" t="s">
        <v>3241</v>
      </c>
      <c r="C1004" s="662" t="s">
        <v>2352</v>
      </c>
      <c r="D1004" s="663" t="s">
        <v>3253</v>
      </c>
      <c r="E1004" s="662" t="s">
        <v>1577</v>
      </c>
      <c r="F1004" s="663" t="s">
        <v>3270</v>
      </c>
      <c r="G1004" s="662"/>
      <c r="H1004" s="662" t="s">
        <v>2808</v>
      </c>
      <c r="I1004" s="662" t="s">
        <v>2808</v>
      </c>
      <c r="J1004" s="662" t="s">
        <v>2809</v>
      </c>
      <c r="K1004" s="662" t="s">
        <v>1371</v>
      </c>
      <c r="L1004" s="664">
        <v>40.710000684182852</v>
      </c>
      <c r="M1004" s="664">
        <v>36</v>
      </c>
      <c r="N1004" s="665">
        <v>1465.5600246305826</v>
      </c>
    </row>
    <row r="1005" spans="1:14" ht="14.4" customHeight="1" x14ac:dyDescent="0.3">
      <c r="A1005" s="660" t="s">
        <v>2351</v>
      </c>
      <c r="B1005" s="661" t="s">
        <v>3241</v>
      </c>
      <c r="C1005" s="662" t="s">
        <v>2352</v>
      </c>
      <c r="D1005" s="663" t="s">
        <v>3253</v>
      </c>
      <c r="E1005" s="662" t="s">
        <v>1577</v>
      </c>
      <c r="F1005" s="663" t="s">
        <v>3270</v>
      </c>
      <c r="G1005" s="662" t="s">
        <v>608</v>
      </c>
      <c r="H1005" s="662" t="s">
        <v>2810</v>
      </c>
      <c r="I1005" s="662" t="s">
        <v>2811</v>
      </c>
      <c r="J1005" s="662" t="s">
        <v>2812</v>
      </c>
      <c r="K1005" s="662" t="s">
        <v>2813</v>
      </c>
      <c r="L1005" s="664">
        <v>3787.17</v>
      </c>
      <c r="M1005" s="664">
        <v>2</v>
      </c>
      <c r="N1005" s="665">
        <v>7574.34</v>
      </c>
    </row>
    <row r="1006" spans="1:14" ht="14.4" customHeight="1" x14ac:dyDescent="0.3">
      <c r="A1006" s="660" t="s">
        <v>2351</v>
      </c>
      <c r="B1006" s="661" t="s">
        <v>3241</v>
      </c>
      <c r="C1006" s="662" t="s">
        <v>2352</v>
      </c>
      <c r="D1006" s="663" t="s">
        <v>3253</v>
      </c>
      <c r="E1006" s="662" t="s">
        <v>1577</v>
      </c>
      <c r="F1006" s="663" t="s">
        <v>3270</v>
      </c>
      <c r="G1006" s="662" t="s">
        <v>608</v>
      </c>
      <c r="H1006" s="662" t="s">
        <v>2814</v>
      </c>
      <c r="I1006" s="662" t="s">
        <v>2815</v>
      </c>
      <c r="J1006" s="662" t="s">
        <v>2816</v>
      </c>
      <c r="K1006" s="662" t="s">
        <v>2817</v>
      </c>
      <c r="L1006" s="664">
        <v>2081.1671956705532</v>
      </c>
      <c r="M1006" s="664">
        <v>56.75</v>
      </c>
      <c r="N1006" s="665">
        <v>118106.23835430389</v>
      </c>
    </row>
    <row r="1007" spans="1:14" ht="14.4" customHeight="1" x14ac:dyDescent="0.3">
      <c r="A1007" s="660" t="s">
        <v>2351</v>
      </c>
      <c r="B1007" s="661" t="s">
        <v>3241</v>
      </c>
      <c r="C1007" s="662" t="s">
        <v>2352</v>
      </c>
      <c r="D1007" s="663" t="s">
        <v>3253</v>
      </c>
      <c r="E1007" s="662" t="s">
        <v>1577</v>
      </c>
      <c r="F1007" s="663" t="s">
        <v>3270</v>
      </c>
      <c r="G1007" s="662" t="s">
        <v>608</v>
      </c>
      <c r="H1007" s="662" t="s">
        <v>2127</v>
      </c>
      <c r="I1007" s="662" t="s">
        <v>2128</v>
      </c>
      <c r="J1007" s="662" t="s">
        <v>2129</v>
      </c>
      <c r="K1007" s="662" t="s">
        <v>1879</v>
      </c>
      <c r="L1007" s="664">
        <v>309.89</v>
      </c>
      <c r="M1007" s="664">
        <v>40</v>
      </c>
      <c r="N1007" s="665">
        <v>12395.6</v>
      </c>
    </row>
    <row r="1008" spans="1:14" ht="14.4" customHeight="1" x14ac:dyDescent="0.3">
      <c r="A1008" s="660" t="s">
        <v>2351</v>
      </c>
      <c r="B1008" s="661" t="s">
        <v>3241</v>
      </c>
      <c r="C1008" s="662" t="s">
        <v>2352</v>
      </c>
      <c r="D1008" s="663" t="s">
        <v>3253</v>
      </c>
      <c r="E1008" s="662" t="s">
        <v>1577</v>
      </c>
      <c r="F1008" s="663" t="s">
        <v>3270</v>
      </c>
      <c r="G1008" s="662" t="s">
        <v>608</v>
      </c>
      <c r="H1008" s="662" t="s">
        <v>2130</v>
      </c>
      <c r="I1008" s="662" t="s">
        <v>2131</v>
      </c>
      <c r="J1008" s="662" t="s">
        <v>2132</v>
      </c>
      <c r="K1008" s="662" t="s">
        <v>2133</v>
      </c>
      <c r="L1008" s="664">
        <v>2719.2</v>
      </c>
      <c r="M1008" s="664">
        <v>7</v>
      </c>
      <c r="N1008" s="665">
        <v>19034.399999999998</v>
      </c>
    </row>
    <row r="1009" spans="1:14" ht="14.4" customHeight="1" x14ac:dyDescent="0.3">
      <c r="A1009" s="660" t="s">
        <v>2351</v>
      </c>
      <c r="B1009" s="661" t="s">
        <v>3241</v>
      </c>
      <c r="C1009" s="662" t="s">
        <v>2352</v>
      </c>
      <c r="D1009" s="663" t="s">
        <v>3253</v>
      </c>
      <c r="E1009" s="662" t="s">
        <v>1577</v>
      </c>
      <c r="F1009" s="663" t="s">
        <v>3270</v>
      </c>
      <c r="G1009" s="662" t="s">
        <v>608</v>
      </c>
      <c r="H1009" s="662" t="s">
        <v>2137</v>
      </c>
      <c r="I1009" s="662" t="s">
        <v>2138</v>
      </c>
      <c r="J1009" s="662" t="s">
        <v>2139</v>
      </c>
      <c r="K1009" s="662" t="s">
        <v>1581</v>
      </c>
      <c r="L1009" s="664">
        <v>2289.2660566448803</v>
      </c>
      <c r="M1009" s="664">
        <v>91.8</v>
      </c>
      <c r="N1009" s="665">
        <v>210154.62400000001</v>
      </c>
    </row>
    <row r="1010" spans="1:14" ht="14.4" customHeight="1" x14ac:dyDescent="0.3">
      <c r="A1010" s="660" t="s">
        <v>2351</v>
      </c>
      <c r="B1010" s="661" t="s">
        <v>3241</v>
      </c>
      <c r="C1010" s="662" t="s">
        <v>2352</v>
      </c>
      <c r="D1010" s="663" t="s">
        <v>3253</v>
      </c>
      <c r="E1010" s="662" t="s">
        <v>1577</v>
      </c>
      <c r="F1010" s="663" t="s">
        <v>3270</v>
      </c>
      <c r="G1010" s="662" t="s">
        <v>608</v>
      </c>
      <c r="H1010" s="662" t="s">
        <v>2818</v>
      </c>
      <c r="I1010" s="662" t="s">
        <v>2819</v>
      </c>
      <c r="J1010" s="662" t="s">
        <v>2820</v>
      </c>
      <c r="K1010" s="662" t="s">
        <v>1581</v>
      </c>
      <c r="L1010" s="664">
        <v>2228.8199999999997</v>
      </c>
      <c r="M1010" s="664">
        <v>-0.2</v>
      </c>
      <c r="N1010" s="665">
        <v>-445.76399999999995</v>
      </c>
    </row>
    <row r="1011" spans="1:14" ht="14.4" customHeight="1" x14ac:dyDescent="0.3">
      <c r="A1011" s="660" t="s">
        <v>2351</v>
      </c>
      <c r="B1011" s="661" t="s">
        <v>3241</v>
      </c>
      <c r="C1011" s="662" t="s">
        <v>2352</v>
      </c>
      <c r="D1011" s="663" t="s">
        <v>3253</v>
      </c>
      <c r="E1011" s="662" t="s">
        <v>1577</v>
      </c>
      <c r="F1011" s="663" t="s">
        <v>3270</v>
      </c>
      <c r="G1011" s="662" t="s">
        <v>608</v>
      </c>
      <c r="H1011" s="662" t="s">
        <v>2140</v>
      </c>
      <c r="I1011" s="662" t="s">
        <v>2140</v>
      </c>
      <c r="J1011" s="662" t="s">
        <v>2141</v>
      </c>
      <c r="K1011" s="662" t="s">
        <v>2142</v>
      </c>
      <c r="L1011" s="664">
        <v>3539.7982352941181</v>
      </c>
      <c r="M1011" s="664">
        <v>17</v>
      </c>
      <c r="N1011" s="665">
        <v>60176.570000000007</v>
      </c>
    </row>
    <row r="1012" spans="1:14" ht="14.4" customHeight="1" x14ac:dyDescent="0.3">
      <c r="A1012" s="660" t="s">
        <v>2351</v>
      </c>
      <c r="B1012" s="661" t="s">
        <v>3241</v>
      </c>
      <c r="C1012" s="662" t="s">
        <v>2352</v>
      </c>
      <c r="D1012" s="663" t="s">
        <v>3253</v>
      </c>
      <c r="E1012" s="662" t="s">
        <v>1577</v>
      </c>
      <c r="F1012" s="663" t="s">
        <v>3270</v>
      </c>
      <c r="G1012" s="662" t="s">
        <v>608</v>
      </c>
      <c r="H1012" s="662" t="s">
        <v>2821</v>
      </c>
      <c r="I1012" s="662" t="s">
        <v>2822</v>
      </c>
      <c r="J1012" s="662" t="s">
        <v>2823</v>
      </c>
      <c r="K1012" s="662" t="s">
        <v>2142</v>
      </c>
      <c r="L1012" s="664">
        <v>1680.58</v>
      </c>
      <c r="M1012" s="664">
        <v>6</v>
      </c>
      <c r="N1012" s="665">
        <v>10083.48</v>
      </c>
    </row>
    <row r="1013" spans="1:14" ht="14.4" customHeight="1" x14ac:dyDescent="0.3">
      <c r="A1013" s="660" t="s">
        <v>2351</v>
      </c>
      <c r="B1013" s="661" t="s">
        <v>3241</v>
      </c>
      <c r="C1013" s="662" t="s">
        <v>2352</v>
      </c>
      <c r="D1013" s="663" t="s">
        <v>3253</v>
      </c>
      <c r="E1013" s="662" t="s">
        <v>1577</v>
      </c>
      <c r="F1013" s="663" t="s">
        <v>3270</v>
      </c>
      <c r="G1013" s="662" t="s">
        <v>608</v>
      </c>
      <c r="H1013" s="662" t="s">
        <v>2143</v>
      </c>
      <c r="I1013" s="662" t="s">
        <v>2144</v>
      </c>
      <c r="J1013" s="662" t="s">
        <v>2145</v>
      </c>
      <c r="K1013" s="662" t="s">
        <v>2142</v>
      </c>
      <c r="L1013" s="664">
        <v>1359.6673181645922</v>
      </c>
      <c r="M1013" s="664">
        <v>6</v>
      </c>
      <c r="N1013" s="665">
        <v>8158.0039089875536</v>
      </c>
    </row>
    <row r="1014" spans="1:14" ht="14.4" customHeight="1" x14ac:dyDescent="0.3">
      <c r="A1014" s="660" t="s">
        <v>2351</v>
      </c>
      <c r="B1014" s="661" t="s">
        <v>3241</v>
      </c>
      <c r="C1014" s="662" t="s">
        <v>2352</v>
      </c>
      <c r="D1014" s="663" t="s">
        <v>3253</v>
      </c>
      <c r="E1014" s="662" t="s">
        <v>1577</v>
      </c>
      <c r="F1014" s="663" t="s">
        <v>3270</v>
      </c>
      <c r="G1014" s="662" t="s">
        <v>608</v>
      </c>
      <c r="H1014" s="662" t="s">
        <v>2824</v>
      </c>
      <c r="I1014" s="662" t="s">
        <v>2825</v>
      </c>
      <c r="J1014" s="662" t="s">
        <v>2826</v>
      </c>
      <c r="K1014" s="662" t="s">
        <v>2827</v>
      </c>
      <c r="L1014" s="664">
        <v>2081.2520270057776</v>
      </c>
      <c r="M1014" s="664">
        <v>35</v>
      </c>
      <c r="N1014" s="665">
        <v>72843.820945202213</v>
      </c>
    </row>
    <row r="1015" spans="1:14" ht="14.4" customHeight="1" x14ac:dyDescent="0.3">
      <c r="A1015" s="660" t="s">
        <v>2351</v>
      </c>
      <c r="B1015" s="661" t="s">
        <v>3241</v>
      </c>
      <c r="C1015" s="662" t="s">
        <v>2352</v>
      </c>
      <c r="D1015" s="663" t="s">
        <v>3253</v>
      </c>
      <c r="E1015" s="662" t="s">
        <v>1577</v>
      </c>
      <c r="F1015" s="663" t="s">
        <v>3270</v>
      </c>
      <c r="G1015" s="662" t="s">
        <v>608</v>
      </c>
      <c r="H1015" s="662" t="s">
        <v>2828</v>
      </c>
      <c r="I1015" s="662" t="s">
        <v>2829</v>
      </c>
      <c r="J1015" s="662" t="s">
        <v>2830</v>
      </c>
      <c r="K1015" s="662" t="s">
        <v>2831</v>
      </c>
      <c r="L1015" s="664">
        <v>2188.9499999999998</v>
      </c>
      <c r="M1015" s="664">
        <v>1</v>
      </c>
      <c r="N1015" s="665">
        <v>2188.9499999999998</v>
      </c>
    </row>
    <row r="1016" spans="1:14" ht="14.4" customHeight="1" x14ac:dyDescent="0.3">
      <c r="A1016" s="660" t="s">
        <v>2351</v>
      </c>
      <c r="B1016" s="661" t="s">
        <v>3241</v>
      </c>
      <c r="C1016" s="662" t="s">
        <v>2352</v>
      </c>
      <c r="D1016" s="663" t="s">
        <v>3253</v>
      </c>
      <c r="E1016" s="662" t="s">
        <v>1577</v>
      </c>
      <c r="F1016" s="663" t="s">
        <v>3270</v>
      </c>
      <c r="G1016" s="662" t="s">
        <v>608</v>
      </c>
      <c r="H1016" s="662" t="s">
        <v>2832</v>
      </c>
      <c r="I1016" s="662" t="s">
        <v>215</v>
      </c>
      <c r="J1016" s="662" t="s">
        <v>2833</v>
      </c>
      <c r="K1016" s="662"/>
      <c r="L1016" s="664">
        <v>254.61971472085403</v>
      </c>
      <c r="M1016" s="664">
        <v>132</v>
      </c>
      <c r="N1016" s="665">
        <v>33609.802343152733</v>
      </c>
    </row>
    <row r="1017" spans="1:14" ht="14.4" customHeight="1" x14ac:dyDescent="0.3">
      <c r="A1017" s="660" t="s">
        <v>2351</v>
      </c>
      <c r="B1017" s="661" t="s">
        <v>3241</v>
      </c>
      <c r="C1017" s="662" t="s">
        <v>2352</v>
      </c>
      <c r="D1017" s="663" t="s">
        <v>3253</v>
      </c>
      <c r="E1017" s="662" t="s">
        <v>1577</v>
      </c>
      <c r="F1017" s="663" t="s">
        <v>3270</v>
      </c>
      <c r="G1017" s="662" t="s">
        <v>608</v>
      </c>
      <c r="H1017" s="662" t="s">
        <v>2834</v>
      </c>
      <c r="I1017" s="662" t="s">
        <v>2835</v>
      </c>
      <c r="J1017" s="662" t="s">
        <v>2826</v>
      </c>
      <c r="K1017" s="662" t="s">
        <v>2836</v>
      </c>
      <c r="L1017" s="664">
        <v>3185.1763028447658</v>
      </c>
      <c r="M1017" s="664">
        <v>30</v>
      </c>
      <c r="N1017" s="665">
        <v>95555.289085342971</v>
      </c>
    </row>
    <row r="1018" spans="1:14" ht="14.4" customHeight="1" x14ac:dyDescent="0.3">
      <c r="A1018" s="660" t="s">
        <v>2351</v>
      </c>
      <c r="B1018" s="661" t="s">
        <v>3241</v>
      </c>
      <c r="C1018" s="662" t="s">
        <v>2352</v>
      </c>
      <c r="D1018" s="663" t="s">
        <v>3253</v>
      </c>
      <c r="E1018" s="662" t="s">
        <v>1577</v>
      </c>
      <c r="F1018" s="663" t="s">
        <v>3270</v>
      </c>
      <c r="G1018" s="662" t="s">
        <v>608</v>
      </c>
      <c r="H1018" s="662" t="s">
        <v>2837</v>
      </c>
      <c r="I1018" s="662" t="s">
        <v>2838</v>
      </c>
      <c r="J1018" s="662" t="s">
        <v>2839</v>
      </c>
      <c r="K1018" s="662" t="s">
        <v>2153</v>
      </c>
      <c r="L1018" s="664">
        <v>2903.2579073942234</v>
      </c>
      <c r="M1018" s="664">
        <v>3</v>
      </c>
      <c r="N1018" s="665">
        <v>8709.7737221826701</v>
      </c>
    </row>
    <row r="1019" spans="1:14" ht="14.4" customHeight="1" x14ac:dyDescent="0.3">
      <c r="A1019" s="660" t="s">
        <v>2351</v>
      </c>
      <c r="B1019" s="661" t="s">
        <v>3241</v>
      </c>
      <c r="C1019" s="662" t="s">
        <v>2352</v>
      </c>
      <c r="D1019" s="663" t="s">
        <v>3253</v>
      </c>
      <c r="E1019" s="662" t="s">
        <v>1577</v>
      </c>
      <c r="F1019" s="663" t="s">
        <v>3270</v>
      </c>
      <c r="G1019" s="662" t="s">
        <v>608</v>
      </c>
      <c r="H1019" s="662" t="s">
        <v>2150</v>
      </c>
      <c r="I1019" s="662" t="s">
        <v>2151</v>
      </c>
      <c r="J1019" s="662" t="s">
        <v>2152</v>
      </c>
      <c r="K1019" s="662" t="s">
        <v>2153</v>
      </c>
      <c r="L1019" s="664">
        <v>2221.34</v>
      </c>
      <c r="M1019" s="664">
        <v>2.5</v>
      </c>
      <c r="N1019" s="665">
        <v>5553.35</v>
      </c>
    </row>
    <row r="1020" spans="1:14" ht="14.4" customHeight="1" x14ac:dyDescent="0.3">
      <c r="A1020" s="660" t="s">
        <v>2351</v>
      </c>
      <c r="B1020" s="661" t="s">
        <v>3241</v>
      </c>
      <c r="C1020" s="662" t="s">
        <v>2352</v>
      </c>
      <c r="D1020" s="663" t="s">
        <v>3253</v>
      </c>
      <c r="E1020" s="662" t="s">
        <v>1577</v>
      </c>
      <c r="F1020" s="663" t="s">
        <v>3270</v>
      </c>
      <c r="G1020" s="662" t="s">
        <v>608</v>
      </c>
      <c r="H1020" s="662" t="s">
        <v>2840</v>
      </c>
      <c r="I1020" s="662" t="s">
        <v>2841</v>
      </c>
      <c r="J1020" s="662" t="s">
        <v>2147</v>
      </c>
      <c r="K1020" s="662" t="s">
        <v>2842</v>
      </c>
      <c r="L1020" s="664">
        <v>2493.7000000000003</v>
      </c>
      <c r="M1020" s="664">
        <v>7</v>
      </c>
      <c r="N1020" s="665">
        <v>17455.900000000001</v>
      </c>
    </row>
    <row r="1021" spans="1:14" ht="14.4" customHeight="1" x14ac:dyDescent="0.3">
      <c r="A1021" s="660" t="s">
        <v>2351</v>
      </c>
      <c r="B1021" s="661" t="s">
        <v>3241</v>
      </c>
      <c r="C1021" s="662" t="s">
        <v>2352</v>
      </c>
      <c r="D1021" s="663" t="s">
        <v>3253</v>
      </c>
      <c r="E1021" s="662" t="s">
        <v>1577</v>
      </c>
      <c r="F1021" s="663" t="s">
        <v>3270</v>
      </c>
      <c r="G1021" s="662" t="s">
        <v>608</v>
      </c>
      <c r="H1021" s="662" t="s">
        <v>2843</v>
      </c>
      <c r="I1021" s="662" t="s">
        <v>215</v>
      </c>
      <c r="J1021" s="662" t="s">
        <v>2844</v>
      </c>
      <c r="K1021" s="662"/>
      <c r="L1021" s="664">
        <v>221.97327864725946</v>
      </c>
      <c r="M1021" s="664">
        <v>60</v>
      </c>
      <c r="N1021" s="665">
        <v>13318.396718835567</v>
      </c>
    </row>
    <row r="1022" spans="1:14" ht="14.4" customHeight="1" x14ac:dyDescent="0.3">
      <c r="A1022" s="660" t="s">
        <v>2351</v>
      </c>
      <c r="B1022" s="661" t="s">
        <v>3241</v>
      </c>
      <c r="C1022" s="662" t="s">
        <v>2352</v>
      </c>
      <c r="D1022" s="663" t="s">
        <v>3253</v>
      </c>
      <c r="E1022" s="662" t="s">
        <v>1577</v>
      </c>
      <c r="F1022" s="663" t="s">
        <v>3270</v>
      </c>
      <c r="G1022" s="662" t="s">
        <v>1311</v>
      </c>
      <c r="H1022" s="662" t="s">
        <v>2845</v>
      </c>
      <c r="I1022" s="662" t="s">
        <v>2846</v>
      </c>
      <c r="J1022" s="662" t="s">
        <v>2847</v>
      </c>
      <c r="K1022" s="662" t="s">
        <v>1371</v>
      </c>
      <c r="L1022" s="664">
        <v>40.515428375904023</v>
      </c>
      <c r="M1022" s="664">
        <v>35</v>
      </c>
      <c r="N1022" s="665">
        <v>1418.0399931566408</v>
      </c>
    </row>
    <row r="1023" spans="1:14" ht="14.4" customHeight="1" x14ac:dyDescent="0.3">
      <c r="A1023" s="660" t="s">
        <v>2351</v>
      </c>
      <c r="B1023" s="661" t="s">
        <v>3241</v>
      </c>
      <c r="C1023" s="662" t="s">
        <v>2352</v>
      </c>
      <c r="D1023" s="663" t="s">
        <v>3253</v>
      </c>
      <c r="E1023" s="662" t="s">
        <v>1577</v>
      </c>
      <c r="F1023" s="663" t="s">
        <v>3270</v>
      </c>
      <c r="G1023" s="662" t="s">
        <v>1311</v>
      </c>
      <c r="H1023" s="662" t="s">
        <v>2848</v>
      </c>
      <c r="I1023" s="662" t="s">
        <v>2849</v>
      </c>
      <c r="J1023" s="662" t="s">
        <v>2850</v>
      </c>
      <c r="K1023" s="662" t="s">
        <v>1371</v>
      </c>
      <c r="L1023" s="664">
        <v>47.81</v>
      </c>
      <c r="M1023" s="664">
        <v>8</v>
      </c>
      <c r="N1023" s="665">
        <v>382.48</v>
      </c>
    </row>
    <row r="1024" spans="1:14" ht="14.4" customHeight="1" x14ac:dyDescent="0.3">
      <c r="A1024" s="660" t="s">
        <v>2351</v>
      </c>
      <c r="B1024" s="661" t="s">
        <v>3241</v>
      </c>
      <c r="C1024" s="662" t="s">
        <v>2352</v>
      </c>
      <c r="D1024" s="663" t="s">
        <v>3253</v>
      </c>
      <c r="E1024" s="662" t="s">
        <v>1577</v>
      </c>
      <c r="F1024" s="663" t="s">
        <v>3270</v>
      </c>
      <c r="G1024" s="662" t="s">
        <v>1311</v>
      </c>
      <c r="H1024" s="662" t="s">
        <v>2851</v>
      </c>
      <c r="I1024" s="662" t="s">
        <v>2852</v>
      </c>
      <c r="J1024" s="662" t="s">
        <v>2853</v>
      </c>
      <c r="K1024" s="662" t="s">
        <v>1371</v>
      </c>
      <c r="L1024" s="664">
        <v>47.809989880646334</v>
      </c>
      <c r="M1024" s="664">
        <v>68</v>
      </c>
      <c r="N1024" s="665">
        <v>3251.0793118839506</v>
      </c>
    </row>
    <row r="1025" spans="1:14" ht="14.4" customHeight="1" x14ac:dyDescent="0.3">
      <c r="A1025" s="660" t="s">
        <v>2351</v>
      </c>
      <c r="B1025" s="661" t="s">
        <v>3241</v>
      </c>
      <c r="C1025" s="662" t="s">
        <v>2352</v>
      </c>
      <c r="D1025" s="663" t="s">
        <v>3253</v>
      </c>
      <c r="E1025" s="662" t="s">
        <v>1577</v>
      </c>
      <c r="F1025" s="663" t="s">
        <v>3270</v>
      </c>
      <c r="G1025" s="662" t="s">
        <v>1311</v>
      </c>
      <c r="H1025" s="662" t="s">
        <v>1592</v>
      </c>
      <c r="I1025" s="662" t="s">
        <v>1593</v>
      </c>
      <c r="J1025" s="662" t="s">
        <v>1594</v>
      </c>
      <c r="K1025" s="662" t="s">
        <v>1371</v>
      </c>
      <c r="L1025" s="664">
        <v>48.099999963457783</v>
      </c>
      <c r="M1025" s="664">
        <v>40</v>
      </c>
      <c r="N1025" s="665">
        <v>1923.9999985383113</v>
      </c>
    </row>
    <row r="1026" spans="1:14" ht="14.4" customHeight="1" x14ac:dyDescent="0.3">
      <c r="A1026" s="660" t="s">
        <v>2351</v>
      </c>
      <c r="B1026" s="661" t="s">
        <v>3241</v>
      </c>
      <c r="C1026" s="662" t="s">
        <v>2352</v>
      </c>
      <c r="D1026" s="663" t="s">
        <v>3253</v>
      </c>
      <c r="E1026" s="662" t="s">
        <v>1577</v>
      </c>
      <c r="F1026" s="663" t="s">
        <v>3270</v>
      </c>
      <c r="G1026" s="662" t="s">
        <v>1311</v>
      </c>
      <c r="H1026" s="662" t="s">
        <v>2154</v>
      </c>
      <c r="I1026" s="662" t="s">
        <v>2155</v>
      </c>
      <c r="J1026" s="662" t="s">
        <v>2156</v>
      </c>
      <c r="K1026" s="662" t="s">
        <v>1371</v>
      </c>
      <c r="L1026" s="664">
        <v>33.569977168044765</v>
      </c>
      <c r="M1026" s="664">
        <v>16</v>
      </c>
      <c r="N1026" s="665">
        <v>537.11963468871625</v>
      </c>
    </row>
    <row r="1027" spans="1:14" ht="14.4" customHeight="1" x14ac:dyDescent="0.3">
      <c r="A1027" s="660" t="s">
        <v>2351</v>
      </c>
      <c r="B1027" s="661" t="s">
        <v>3241</v>
      </c>
      <c r="C1027" s="662" t="s">
        <v>2352</v>
      </c>
      <c r="D1027" s="663" t="s">
        <v>3253</v>
      </c>
      <c r="E1027" s="662" t="s">
        <v>1577</v>
      </c>
      <c r="F1027" s="663" t="s">
        <v>3270</v>
      </c>
      <c r="G1027" s="662" t="s">
        <v>1311</v>
      </c>
      <c r="H1027" s="662" t="s">
        <v>2157</v>
      </c>
      <c r="I1027" s="662" t="s">
        <v>2158</v>
      </c>
      <c r="J1027" s="662" t="s">
        <v>2159</v>
      </c>
      <c r="K1027" s="662" t="s">
        <v>2160</v>
      </c>
      <c r="L1027" s="664">
        <v>207.65591579247561</v>
      </c>
      <c r="M1027" s="664">
        <v>10</v>
      </c>
      <c r="N1027" s="665">
        <v>2076.5591579247562</v>
      </c>
    </row>
    <row r="1028" spans="1:14" ht="14.4" customHeight="1" x14ac:dyDescent="0.3">
      <c r="A1028" s="660" t="s">
        <v>2351</v>
      </c>
      <c r="B1028" s="661" t="s">
        <v>3241</v>
      </c>
      <c r="C1028" s="662" t="s">
        <v>2352</v>
      </c>
      <c r="D1028" s="663" t="s">
        <v>3253</v>
      </c>
      <c r="E1028" s="662" t="s">
        <v>1577</v>
      </c>
      <c r="F1028" s="663" t="s">
        <v>3270</v>
      </c>
      <c r="G1028" s="662" t="s">
        <v>1311</v>
      </c>
      <c r="H1028" s="662" t="s">
        <v>2854</v>
      </c>
      <c r="I1028" s="662" t="s">
        <v>2855</v>
      </c>
      <c r="J1028" s="662" t="s">
        <v>2856</v>
      </c>
      <c r="K1028" s="662" t="s">
        <v>2857</v>
      </c>
      <c r="L1028" s="664">
        <v>215.8542461524315</v>
      </c>
      <c r="M1028" s="664">
        <v>49</v>
      </c>
      <c r="N1028" s="665">
        <v>10576.858061469144</v>
      </c>
    </row>
    <row r="1029" spans="1:14" ht="14.4" customHeight="1" x14ac:dyDescent="0.3">
      <c r="A1029" s="660" t="s">
        <v>2351</v>
      </c>
      <c r="B1029" s="661" t="s">
        <v>3241</v>
      </c>
      <c r="C1029" s="662" t="s">
        <v>2352</v>
      </c>
      <c r="D1029" s="663" t="s">
        <v>3253</v>
      </c>
      <c r="E1029" s="662" t="s">
        <v>1577</v>
      </c>
      <c r="F1029" s="663" t="s">
        <v>3270</v>
      </c>
      <c r="G1029" s="662" t="s">
        <v>1311</v>
      </c>
      <c r="H1029" s="662" t="s">
        <v>2858</v>
      </c>
      <c r="I1029" s="662" t="s">
        <v>2858</v>
      </c>
      <c r="J1029" s="662" t="s">
        <v>2859</v>
      </c>
      <c r="K1029" s="662" t="s">
        <v>2166</v>
      </c>
      <c r="L1029" s="664">
        <v>183.43389944225089</v>
      </c>
      <c r="M1029" s="664">
        <v>210</v>
      </c>
      <c r="N1029" s="665">
        <v>38521.118882872688</v>
      </c>
    </row>
    <row r="1030" spans="1:14" ht="14.4" customHeight="1" x14ac:dyDescent="0.3">
      <c r="A1030" s="660" t="s">
        <v>2351</v>
      </c>
      <c r="B1030" s="661" t="s">
        <v>3241</v>
      </c>
      <c r="C1030" s="662" t="s">
        <v>2352</v>
      </c>
      <c r="D1030" s="663" t="s">
        <v>3253</v>
      </c>
      <c r="E1030" s="662" t="s">
        <v>1577</v>
      </c>
      <c r="F1030" s="663" t="s">
        <v>3270</v>
      </c>
      <c r="G1030" s="662" t="s">
        <v>1311</v>
      </c>
      <c r="H1030" s="662" t="s">
        <v>2860</v>
      </c>
      <c r="I1030" s="662" t="s">
        <v>2861</v>
      </c>
      <c r="J1030" s="662" t="s">
        <v>2862</v>
      </c>
      <c r="K1030" s="662" t="s">
        <v>2863</v>
      </c>
      <c r="L1030" s="664">
        <v>391.08995394479837</v>
      </c>
      <c r="M1030" s="664">
        <v>32</v>
      </c>
      <c r="N1030" s="665">
        <v>12514.878526233548</v>
      </c>
    </row>
    <row r="1031" spans="1:14" ht="14.4" customHeight="1" x14ac:dyDescent="0.3">
      <c r="A1031" s="660" t="s">
        <v>2351</v>
      </c>
      <c r="B1031" s="661" t="s">
        <v>3241</v>
      </c>
      <c r="C1031" s="662" t="s">
        <v>2352</v>
      </c>
      <c r="D1031" s="663" t="s">
        <v>3253</v>
      </c>
      <c r="E1031" s="662" t="s">
        <v>1577</v>
      </c>
      <c r="F1031" s="663" t="s">
        <v>3270</v>
      </c>
      <c r="G1031" s="662" t="s">
        <v>1311</v>
      </c>
      <c r="H1031" s="662" t="s">
        <v>2864</v>
      </c>
      <c r="I1031" s="662" t="s">
        <v>2864</v>
      </c>
      <c r="J1031" s="662" t="s">
        <v>2865</v>
      </c>
      <c r="K1031" s="662" t="s">
        <v>1600</v>
      </c>
      <c r="L1031" s="664">
        <v>116.24998625565125</v>
      </c>
      <c r="M1031" s="664">
        <v>7</v>
      </c>
      <c r="N1031" s="665">
        <v>813.74990378955874</v>
      </c>
    </row>
    <row r="1032" spans="1:14" ht="14.4" customHeight="1" x14ac:dyDescent="0.3">
      <c r="A1032" s="660" t="s">
        <v>2351</v>
      </c>
      <c r="B1032" s="661" t="s">
        <v>3241</v>
      </c>
      <c r="C1032" s="662" t="s">
        <v>2352</v>
      </c>
      <c r="D1032" s="663" t="s">
        <v>3253</v>
      </c>
      <c r="E1032" s="662" t="s">
        <v>1577</v>
      </c>
      <c r="F1032" s="663" t="s">
        <v>3270</v>
      </c>
      <c r="G1032" s="662" t="s">
        <v>1311</v>
      </c>
      <c r="H1032" s="662" t="s">
        <v>1598</v>
      </c>
      <c r="I1032" s="662" t="s">
        <v>1598</v>
      </c>
      <c r="J1032" s="662" t="s">
        <v>1599</v>
      </c>
      <c r="K1032" s="662" t="s">
        <v>1600</v>
      </c>
      <c r="L1032" s="664">
        <v>116.25001228801193</v>
      </c>
      <c r="M1032" s="664">
        <v>9</v>
      </c>
      <c r="N1032" s="665">
        <v>1046.2501105921074</v>
      </c>
    </row>
    <row r="1033" spans="1:14" ht="14.4" customHeight="1" x14ac:dyDescent="0.3">
      <c r="A1033" s="660" t="s">
        <v>2351</v>
      </c>
      <c r="B1033" s="661" t="s">
        <v>3241</v>
      </c>
      <c r="C1033" s="662" t="s">
        <v>2352</v>
      </c>
      <c r="D1033" s="663" t="s">
        <v>3253</v>
      </c>
      <c r="E1033" s="662" t="s">
        <v>1577</v>
      </c>
      <c r="F1033" s="663" t="s">
        <v>3270</v>
      </c>
      <c r="G1033" s="662" t="s">
        <v>1311</v>
      </c>
      <c r="H1033" s="662" t="s">
        <v>2171</v>
      </c>
      <c r="I1033" s="662" t="s">
        <v>2172</v>
      </c>
      <c r="J1033" s="662" t="s">
        <v>2173</v>
      </c>
      <c r="K1033" s="662" t="s">
        <v>2174</v>
      </c>
      <c r="L1033" s="664">
        <v>116.25</v>
      </c>
      <c r="M1033" s="664">
        <v>2</v>
      </c>
      <c r="N1033" s="665">
        <v>232.5</v>
      </c>
    </row>
    <row r="1034" spans="1:14" ht="14.4" customHeight="1" x14ac:dyDescent="0.3">
      <c r="A1034" s="660" t="s">
        <v>2351</v>
      </c>
      <c r="B1034" s="661" t="s">
        <v>3241</v>
      </c>
      <c r="C1034" s="662" t="s">
        <v>2352</v>
      </c>
      <c r="D1034" s="663" t="s">
        <v>3253</v>
      </c>
      <c r="E1034" s="662" t="s">
        <v>1577</v>
      </c>
      <c r="F1034" s="663" t="s">
        <v>3270</v>
      </c>
      <c r="G1034" s="662" t="s">
        <v>1311</v>
      </c>
      <c r="H1034" s="662" t="s">
        <v>1604</v>
      </c>
      <c r="I1034" s="662" t="s">
        <v>1605</v>
      </c>
      <c r="J1034" s="662" t="s">
        <v>1606</v>
      </c>
      <c r="K1034" s="662" t="s">
        <v>1600</v>
      </c>
      <c r="L1034" s="664">
        <v>116.25000635692611</v>
      </c>
      <c r="M1034" s="664">
        <v>9</v>
      </c>
      <c r="N1034" s="665">
        <v>1046.2500572123349</v>
      </c>
    </row>
    <row r="1035" spans="1:14" ht="14.4" customHeight="1" x14ac:dyDescent="0.3">
      <c r="A1035" s="660" t="s">
        <v>2351</v>
      </c>
      <c r="B1035" s="661" t="s">
        <v>3241</v>
      </c>
      <c r="C1035" s="662" t="s">
        <v>2352</v>
      </c>
      <c r="D1035" s="663" t="s">
        <v>3253</v>
      </c>
      <c r="E1035" s="662" t="s">
        <v>1577</v>
      </c>
      <c r="F1035" s="663" t="s">
        <v>3270</v>
      </c>
      <c r="G1035" s="662" t="s">
        <v>1311</v>
      </c>
      <c r="H1035" s="662" t="s">
        <v>1607</v>
      </c>
      <c r="I1035" s="662" t="s">
        <v>1607</v>
      </c>
      <c r="J1035" s="662" t="s">
        <v>1608</v>
      </c>
      <c r="K1035" s="662" t="s">
        <v>1609</v>
      </c>
      <c r="L1035" s="664">
        <v>191.21999999999997</v>
      </c>
      <c r="M1035" s="664">
        <v>1</v>
      </c>
      <c r="N1035" s="665">
        <v>191.21999999999997</v>
      </c>
    </row>
    <row r="1036" spans="1:14" ht="14.4" customHeight="1" x14ac:dyDescent="0.3">
      <c r="A1036" s="660" t="s">
        <v>2351</v>
      </c>
      <c r="B1036" s="661" t="s">
        <v>3241</v>
      </c>
      <c r="C1036" s="662" t="s">
        <v>2352</v>
      </c>
      <c r="D1036" s="663" t="s">
        <v>3253</v>
      </c>
      <c r="E1036" s="662" t="s">
        <v>1577</v>
      </c>
      <c r="F1036" s="663" t="s">
        <v>3270</v>
      </c>
      <c r="G1036" s="662" t="s">
        <v>1311</v>
      </c>
      <c r="H1036" s="662" t="s">
        <v>2866</v>
      </c>
      <c r="I1036" s="662" t="s">
        <v>2866</v>
      </c>
      <c r="J1036" s="662" t="s">
        <v>2867</v>
      </c>
      <c r="K1036" s="662" t="s">
        <v>1609</v>
      </c>
      <c r="L1036" s="664">
        <v>162.40069205746374</v>
      </c>
      <c r="M1036" s="664">
        <v>24.5</v>
      </c>
      <c r="N1036" s="665">
        <v>3978.8169554078618</v>
      </c>
    </row>
    <row r="1037" spans="1:14" ht="14.4" customHeight="1" x14ac:dyDescent="0.3">
      <c r="A1037" s="660" t="s">
        <v>2351</v>
      </c>
      <c r="B1037" s="661" t="s">
        <v>3241</v>
      </c>
      <c r="C1037" s="662" t="s">
        <v>2352</v>
      </c>
      <c r="D1037" s="663" t="s">
        <v>3253</v>
      </c>
      <c r="E1037" s="662" t="s">
        <v>1577</v>
      </c>
      <c r="F1037" s="663" t="s">
        <v>3270</v>
      </c>
      <c r="G1037" s="662" t="s">
        <v>1311</v>
      </c>
      <c r="H1037" s="662" t="s">
        <v>1610</v>
      </c>
      <c r="I1037" s="662" t="s">
        <v>1610</v>
      </c>
      <c r="J1037" s="662" t="s">
        <v>1611</v>
      </c>
      <c r="K1037" s="662" t="s">
        <v>1609</v>
      </c>
      <c r="L1037" s="664">
        <v>162.49163994335575</v>
      </c>
      <c r="M1037" s="664">
        <v>19.5</v>
      </c>
      <c r="N1037" s="665">
        <v>3168.5869788954374</v>
      </c>
    </row>
    <row r="1038" spans="1:14" ht="14.4" customHeight="1" x14ac:dyDescent="0.3">
      <c r="A1038" s="660" t="s">
        <v>2351</v>
      </c>
      <c r="B1038" s="661" t="s">
        <v>3241</v>
      </c>
      <c r="C1038" s="662" t="s">
        <v>2352</v>
      </c>
      <c r="D1038" s="663" t="s">
        <v>3253</v>
      </c>
      <c r="E1038" s="662" t="s">
        <v>1577</v>
      </c>
      <c r="F1038" s="663" t="s">
        <v>3270</v>
      </c>
      <c r="G1038" s="662" t="s">
        <v>1311</v>
      </c>
      <c r="H1038" s="662" t="s">
        <v>2868</v>
      </c>
      <c r="I1038" s="662" t="s">
        <v>2868</v>
      </c>
      <c r="J1038" s="662" t="s">
        <v>2156</v>
      </c>
      <c r="K1038" s="662" t="s">
        <v>1609</v>
      </c>
      <c r="L1038" s="664">
        <v>137.07995540441442</v>
      </c>
      <c r="M1038" s="664">
        <v>14</v>
      </c>
      <c r="N1038" s="665">
        <v>1919.1193756618018</v>
      </c>
    </row>
    <row r="1039" spans="1:14" ht="14.4" customHeight="1" x14ac:dyDescent="0.3">
      <c r="A1039" s="660" t="s">
        <v>2351</v>
      </c>
      <c r="B1039" s="661" t="s">
        <v>3241</v>
      </c>
      <c r="C1039" s="662" t="s">
        <v>2352</v>
      </c>
      <c r="D1039" s="663" t="s">
        <v>3253</v>
      </c>
      <c r="E1039" s="662" t="s">
        <v>1617</v>
      </c>
      <c r="F1039" s="663" t="s">
        <v>3272</v>
      </c>
      <c r="G1039" s="662"/>
      <c r="H1039" s="662" t="s">
        <v>2869</v>
      </c>
      <c r="I1039" s="662" t="s">
        <v>2870</v>
      </c>
      <c r="J1039" s="662" t="s">
        <v>2871</v>
      </c>
      <c r="K1039" s="662" t="s">
        <v>2872</v>
      </c>
      <c r="L1039" s="664">
        <v>84.74</v>
      </c>
      <c r="M1039" s="664">
        <v>10</v>
      </c>
      <c r="N1039" s="665">
        <v>847.4</v>
      </c>
    </row>
    <row r="1040" spans="1:14" ht="14.4" customHeight="1" x14ac:dyDescent="0.3">
      <c r="A1040" s="660" t="s">
        <v>2351</v>
      </c>
      <c r="B1040" s="661" t="s">
        <v>3241</v>
      </c>
      <c r="C1040" s="662" t="s">
        <v>2352</v>
      </c>
      <c r="D1040" s="663" t="s">
        <v>3253</v>
      </c>
      <c r="E1040" s="662" t="s">
        <v>1617</v>
      </c>
      <c r="F1040" s="663" t="s">
        <v>3272</v>
      </c>
      <c r="G1040" s="662"/>
      <c r="H1040" s="662" t="s">
        <v>2175</v>
      </c>
      <c r="I1040" s="662" t="s">
        <v>2176</v>
      </c>
      <c r="J1040" s="662" t="s">
        <v>2177</v>
      </c>
      <c r="K1040" s="662" t="s">
        <v>2178</v>
      </c>
      <c r="L1040" s="664">
        <v>418.58204243515115</v>
      </c>
      <c r="M1040" s="664">
        <v>19</v>
      </c>
      <c r="N1040" s="665">
        <v>7953.0588062678717</v>
      </c>
    </row>
    <row r="1041" spans="1:14" ht="14.4" customHeight="1" x14ac:dyDescent="0.3">
      <c r="A1041" s="660" t="s">
        <v>2351</v>
      </c>
      <c r="B1041" s="661" t="s">
        <v>3241</v>
      </c>
      <c r="C1041" s="662" t="s">
        <v>2352</v>
      </c>
      <c r="D1041" s="663" t="s">
        <v>3253</v>
      </c>
      <c r="E1041" s="662" t="s">
        <v>1617</v>
      </c>
      <c r="F1041" s="663" t="s">
        <v>3272</v>
      </c>
      <c r="G1041" s="662"/>
      <c r="H1041" s="662" t="s">
        <v>1618</v>
      </c>
      <c r="I1041" s="662" t="s">
        <v>1619</v>
      </c>
      <c r="J1041" s="662" t="s">
        <v>1620</v>
      </c>
      <c r="K1041" s="662" t="s">
        <v>1621</v>
      </c>
      <c r="L1041" s="664">
        <v>71.459811882319329</v>
      </c>
      <c r="M1041" s="664">
        <v>20</v>
      </c>
      <c r="N1041" s="665">
        <v>1429.1962376463866</v>
      </c>
    </row>
    <row r="1042" spans="1:14" ht="14.4" customHeight="1" x14ac:dyDescent="0.3">
      <c r="A1042" s="660" t="s">
        <v>2351</v>
      </c>
      <c r="B1042" s="661" t="s">
        <v>3241</v>
      </c>
      <c r="C1042" s="662" t="s">
        <v>2352</v>
      </c>
      <c r="D1042" s="663" t="s">
        <v>3253</v>
      </c>
      <c r="E1042" s="662" t="s">
        <v>1617</v>
      </c>
      <c r="F1042" s="663" t="s">
        <v>3272</v>
      </c>
      <c r="G1042" s="662"/>
      <c r="H1042" s="662" t="s">
        <v>2179</v>
      </c>
      <c r="I1042" s="662" t="s">
        <v>2180</v>
      </c>
      <c r="J1042" s="662" t="s">
        <v>2181</v>
      </c>
      <c r="K1042" s="662" t="s">
        <v>2182</v>
      </c>
      <c r="L1042" s="664">
        <v>630.95905270654794</v>
      </c>
      <c r="M1042" s="664">
        <v>6.7499999999999991</v>
      </c>
      <c r="N1042" s="665">
        <v>4258.973605769198</v>
      </c>
    </row>
    <row r="1043" spans="1:14" ht="14.4" customHeight="1" x14ac:dyDescent="0.3">
      <c r="A1043" s="660" t="s">
        <v>2351</v>
      </c>
      <c r="B1043" s="661" t="s">
        <v>3241</v>
      </c>
      <c r="C1043" s="662" t="s">
        <v>2352</v>
      </c>
      <c r="D1043" s="663" t="s">
        <v>3253</v>
      </c>
      <c r="E1043" s="662" t="s">
        <v>1617</v>
      </c>
      <c r="F1043" s="663" t="s">
        <v>3272</v>
      </c>
      <c r="G1043" s="662"/>
      <c r="H1043" s="662" t="s">
        <v>2183</v>
      </c>
      <c r="I1043" s="662" t="s">
        <v>2183</v>
      </c>
      <c r="J1043" s="662" t="s">
        <v>2184</v>
      </c>
      <c r="K1043" s="662" t="s">
        <v>2185</v>
      </c>
      <c r="L1043" s="664">
        <v>1774.2978795956799</v>
      </c>
      <c r="M1043" s="664">
        <v>11</v>
      </c>
      <c r="N1043" s="665">
        <v>19517.276675552479</v>
      </c>
    </row>
    <row r="1044" spans="1:14" ht="14.4" customHeight="1" x14ac:dyDescent="0.3">
      <c r="A1044" s="660" t="s">
        <v>2351</v>
      </c>
      <c r="B1044" s="661" t="s">
        <v>3241</v>
      </c>
      <c r="C1044" s="662" t="s">
        <v>2352</v>
      </c>
      <c r="D1044" s="663" t="s">
        <v>3253</v>
      </c>
      <c r="E1044" s="662" t="s">
        <v>1617</v>
      </c>
      <c r="F1044" s="663" t="s">
        <v>3272</v>
      </c>
      <c r="G1044" s="662"/>
      <c r="H1044" s="662" t="s">
        <v>2873</v>
      </c>
      <c r="I1044" s="662" t="s">
        <v>2873</v>
      </c>
      <c r="J1044" s="662" t="s">
        <v>2874</v>
      </c>
      <c r="K1044" s="662" t="s">
        <v>2875</v>
      </c>
      <c r="L1044" s="664">
        <v>155.25</v>
      </c>
      <c r="M1044" s="664">
        <v>2</v>
      </c>
      <c r="N1044" s="665">
        <v>310.5</v>
      </c>
    </row>
    <row r="1045" spans="1:14" ht="14.4" customHeight="1" x14ac:dyDescent="0.3">
      <c r="A1045" s="660" t="s">
        <v>2351</v>
      </c>
      <c r="B1045" s="661" t="s">
        <v>3241</v>
      </c>
      <c r="C1045" s="662" t="s">
        <v>2352</v>
      </c>
      <c r="D1045" s="663" t="s">
        <v>3253</v>
      </c>
      <c r="E1045" s="662" t="s">
        <v>1617</v>
      </c>
      <c r="F1045" s="663" t="s">
        <v>3272</v>
      </c>
      <c r="G1045" s="662"/>
      <c r="H1045" s="662" t="s">
        <v>1626</v>
      </c>
      <c r="I1045" s="662" t="s">
        <v>1626</v>
      </c>
      <c r="J1045" s="662" t="s">
        <v>1627</v>
      </c>
      <c r="K1045" s="662" t="s">
        <v>1628</v>
      </c>
      <c r="L1045" s="664">
        <v>194.69</v>
      </c>
      <c r="M1045" s="664">
        <v>1</v>
      </c>
      <c r="N1045" s="665">
        <v>194.69</v>
      </c>
    </row>
    <row r="1046" spans="1:14" ht="14.4" customHeight="1" x14ac:dyDescent="0.3">
      <c r="A1046" s="660" t="s">
        <v>2351</v>
      </c>
      <c r="B1046" s="661" t="s">
        <v>3241</v>
      </c>
      <c r="C1046" s="662" t="s">
        <v>2352</v>
      </c>
      <c r="D1046" s="663" t="s">
        <v>3253</v>
      </c>
      <c r="E1046" s="662" t="s">
        <v>1617</v>
      </c>
      <c r="F1046" s="663" t="s">
        <v>3272</v>
      </c>
      <c r="G1046" s="662" t="s">
        <v>608</v>
      </c>
      <c r="H1046" s="662" t="s">
        <v>1632</v>
      </c>
      <c r="I1046" s="662" t="s">
        <v>1633</v>
      </c>
      <c r="J1046" s="662" t="s">
        <v>1634</v>
      </c>
      <c r="K1046" s="662" t="s">
        <v>1635</v>
      </c>
      <c r="L1046" s="664">
        <v>40.330000000000005</v>
      </c>
      <c r="M1046" s="664">
        <v>3</v>
      </c>
      <c r="N1046" s="665">
        <v>120.99000000000001</v>
      </c>
    </row>
    <row r="1047" spans="1:14" ht="14.4" customHeight="1" x14ac:dyDescent="0.3">
      <c r="A1047" s="660" t="s">
        <v>2351</v>
      </c>
      <c r="B1047" s="661" t="s">
        <v>3241</v>
      </c>
      <c r="C1047" s="662" t="s">
        <v>2352</v>
      </c>
      <c r="D1047" s="663" t="s">
        <v>3253</v>
      </c>
      <c r="E1047" s="662" t="s">
        <v>1617</v>
      </c>
      <c r="F1047" s="663" t="s">
        <v>3272</v>
      </c>
      <c r="G1047" s="662" t="s">
        <v>608</v>
      </c>
      <c r="H1047" s="662" t="s">
        <v>2876</v>
      </c>
      <c r="I1047" s="662" t="s">
        <v>2877</v>
      </c>
      <c r="J1047" s="662" t="s">
        <v>2878</v>
      </c>
      <c r="K1047" s="662" t="s">
        <v>1122</v>
      </c>
      <c r="L1047" s="664">
        <v>67.890000000000015</v>
      </c>
      <c r="M1047" s="664">
        <v>5</v>
      </c>
      <c r="N1047" s="665">
        <v>339.45000000000005</v>
      </c>
    </row>
    <row r="1048" spans="1:14" ht="14.4" customHeight="1" x14ac:dyDescent="0.3">
      <c r="A1048" s="660" t="s">
        <v>2351</v>
      </c>
      <c r="B1048" s="661" t="s">
        <v>3241</v>
      </c>
      <c r="C1048" s="662" t="s">
        <v>2352</v>
      </c>
      <c r="D1048" s="663" t="s">
        <v>3253</v>
      </c>
      <c r="E1048" s="662" t="s">
        <v>1617</v>
      </c>
      <c r="F1048" s="663" t="s">
        <v>3272</v>
      </c>
      <c r="G1048" s="662" t="s">
        <v>608</v>
      </c>
      <c r="H1048" s="662" t="s">
        <v>1636</v>
      </c>
      <c r="I1048" s="662" t="s">
        <v>1637</v>
      </c>
      <c r="J1048" s="662" t="s">
        <v>1638</v>
      </c>
      <c r="K1048" s="662" t="s">
        <v>1639</v>
      </c>
      <c r="L1048" s="664">
        <v>25.629999999999978</v>
      </c>
      <c r="M1048" s="664">
        <v>7</v>
      </c>
      <c r="N1048" s="665">
        <v>179.40999999999985</v>
      </c>
    </row>
    <row r="1049" spans="1:14" ht="14.4" customHeight="1" x14ac:dyDescent="0.3">
      <c r="A1049" s="660" t="s">
        <v>2351</v>
      </c>
      <c r="B1049" s="661" t="s">
        <v>3241</v>
      </c>
      <c r="C1049" s="662" t="s">
        <v>2352</v>
      </c>
      <c r="D1049" s="663" t="s">
        <v>3253</v>
      </c>
      <c r="E1049" s="662" t="s">
        <v>1617</v>
      </c>
      <c r="F1049" s="663" t="s">
        <v>3272</v>
      </c>
      <c r="G1049" s="662" t="s">
        <v>608</v>
      </c>
      <c r="H1049" s="662" t="s">
        <v>1640</v>
      </c>
      <c r="I1049" s="662" t="s">
        <v>1641</v>
      </c>
      <c r="J1049" s="662" t="s">
        <v>1642</v>
      </c>
      <c r="K1049" s="662" t="s">
        <v>1643</v>
      </c>
      <c r="L1049" s="664">
        <v>32.604425173993214</v>
      </c>
      <c r="M1049" s="664">
        <v>9</v>
      </c>
      <c r="N1049" s="665">
        <v>293.43982656593892</v>
      </c>
    </row>
    <row r="1050" spans="1:14" ht="14.4" customHeight="1" x14ac:dyDescent="0.3">
      <c r="A1050" s="660" t="s">
        <v>2351</v>
      </c>
      <c r="B1050" s="661" t="s">
        <v>3241</v>
      </c>
      <c r="C1050" s="662" t="s">
        <v>2352</v>
      </c>
      <c r="D1050" s="663" t="s">
        <v>3253</v>
      </c>
      <c r="E1050" s="662" t="s">
        <v>1617</v>
      </c>
      <c r="F1050" s="663" t="s">
        <v>3272</v>
      </c>
      <c r="G1050" s="662" t="s">
        <v>608</v>
      </c>
      <c r="H1050" s="662" t="s">
        <v>2192</v>
      </c>
      <c r="I1050" s="662" t="s">
        <v>2193</v>
      </c>
      <c r="J1050" s="662" t="s">
        <v>2194</v>
      </c>
      <c r="K1050" s="662" t="s">
        <v>1705</v>
      </c>
      <c r="L1050" s="664">
        <v>2786.1543298969077</v>
      </c>
      <c r="M1050" s="664">
        <v>19.399999999999999</v>
      </c>
      <c r="N1050" s="665">
        <v>54051.394000000008</v>
      </c>
    </row>
    <row r="1051" spans="1:14" ht="14.4" customHeight="1" x14ac:dyDescent="0.3">
      <c r="A1051" s="660" t="s">
        <v>2351</v>
      </c>
      <c r="B1051" s="661" t="s">
        <v>3241</v>
      </c>
      <c r="C1051" s="662" t="s">
        <v>2352</v>
      </c>
      <c r="D1051" s="663" t="s">
        <v>3253</v>
      </c>
      <c r="E1051" s="662" t="s">
        <v>1617</v>
      </c>
      <c r="F1051" s="663" t="s">
        <v>3272</v>
      </c>
      <c r="G1051" s="662" t="s">
        <v>608</v>
      </c>
      <c r="H1051" s="662" t="s">
        <v>2879</v>
      </c>
      <c r="I1051" s="662" t="s">
        <v>2880</v>
      </c>
      <c r="J1051" s="662" t="s">
        <v>2881</v>
      </c>
      <c r="K1051" s="662" t="s">
        <v>2882</v>
      </c>
      <c r="L1051" s="664">
        <v>110.297</v>
      </c>
      <c r="M1051" s="664">
        <v>1</v>
      </c>
      <c r="N1051" s="665">
        <v>110.297</v>
      </c>
    </row>
    <row r="1052" spans="1:14" ht="14.4" customHeight="1" x14ac:dyDescent="0.3">
      <c r="A1052" s="660" t="s">
        <v>2351</v>
      </c>
      <c r="B1052" s="661" t="s">
        <v>3241</v>
      </c>
      <c r="C1052" s="662" t="s">
        <v>2352</v>
      </c>
      <c r="D1052" s="663" t="s">
        <v>3253</v>
      </c>
      <c r="E1052" s="662" t="s">
        <v>1617</v>
      </c>
      <c r="F1052" s="663" t="s">
        <v>3272</v>
      </c>
      <c r="G1052" s="662" t="s">
        <v>608</v>
      </c>
      <c r="H1052" s="662" t="s">
        <v>1663</v>
      </c>
      <c r="I1052" s="662" t="s">
        <v>1664</v>
      </c>
      <c r="J1052" s="662" t="s">
        <v>1665</v>
      </c>
      <c r="K1052" s="662" t="s">
        <v>1666</v>
      </c>
      <c r="L1052" s="664">
        <v>12524.913008360898</v>
      </c>
      <c r="M1052" s="664">
        <v>16</v>
      </c>
      <c r="N1052" s="665">
        <v>200398.60813377437</v>
      </c>
    </row>
    <row r="1053" spans="1:14" ht="14.4" customHeight="1" x14ac:dyDescent="0.3">
      <c r="A1053" s="660" t="s">
        <v>2351</v>
      </c>
      <c r="B1053" s="661" t="s">
        <v>3241</v>
      </c>
      <c r="C1053" s="662" t="s">
        <v>2352</v>
      </c>
      <c r="D1053" s="663" t="s">
        <v>3253</v>
      </c>
      <c r="E1053" s="662" t="s">
        <v>1617</v>
      </c>
      <c r="F1053" s="663" t="s">
        <v>3272</v>
      </c>
      <c r="G1053" s="662" t="s">
        <v>608</v>
      </c>
      <c r="H1053" s="662" t="s">
        <v>2883</v>
      </c>
      <c r="I1053" s="662" t="s">
        <v>2884</v>
      </c>
      <c r="J1053" s="662" t="s">
        <v>1634</v>
      </c>
      <c r="K1053" s="662" t="s">
        <v>2885</v>
      </c>
      <c r="L1053" s="664">
        <v>48.414940674277418</v>
      </c>
      <c r="M1053" s="664">
        <v>2</v>
      </c>
      <c r="N1053" s="665">
        <v>96.829881348554835</v>
      </c>
    </row>
    <row r="1054" spans="1:14" ht="14.4" customHeight="1" x14ac:dyDescent="0.3">
      <c r="A1054" s="660" t="s">
        <v>2351</v>
      </c>
      <c r="B1054" s="661" t="s">
        <v>3241</v>
      </c>
      <c r="C1054" s="662" t="s">
        <v>2352</v>
      </c>
      <c r="D1054" s="663" t="s">
        <v>3253</v>
      </c>
      <c r="E1054" s="662" t="s">
        <v>1617</v>
      </c>
      <c r="F1054" s="663" t="s">
        <v>3272</v>
      </c>
      <c r="G1054" s="662" t="s">
        <v>608</v>
      </c>
      <c r="H1054" s="662" t="s">
        <v>1667</v>
      </c>
      <c r="I1054" s="662" t="s">
        <v>1668</v>
      </c>
      <c r="J1054" s="662" t="s">
        <v>1669</v>
      </c>
      <c r="K1054" s="662" t="s">
        <v>1670</v>
      </c>
      <c r="L1054" s="664">
        <v>235.3497652968172</v>
      </c>
      <c r="M1054" s="664">
        <v>23</v>
      </c>
      <c r="N1054" s="665">
        <v>5413.0446018267958</v>
      </c>
    </row>
    <row r="1055" spans="1:14" ht="14.4" customHeight="1" x14ac:dyDescent="0.3">
      <c r="A1055" s="660" t="s">
        <v>2351</v>
      </c>
      <c r="B1055" s="661" t="s">
        <v>3241</v>
      </c>
      <c r="C1055" s="662" t="s">
        <v>2352</v>
      </c>
      <c r="D1055" s="663" t="s">
        <v>3253</v>
      </c>
      <c r="E1055" s="662" t="s">
        <v>1617</v>
      </c>
      <c r="F1055" s="663" t="s">
        <v>3272</v>
      </c>
      <c r="G1055" s="662" t="s">
        <v>608</v>
      </c>
      <c r="H1055" s="662" t="s">
        <v>2201</v>
      </c>
      <c r="I1055" s="662" t="s">
        <v>2201</v>
      </c>
      <c r="J1055" s="662" t="s">
        <v>2202</v>
      </c>
      <c r="K1055" s="662" t="s">
        <v>1628</v>
      </c>
      <c r="L1055" s="664">
        <v>939.84174315099187</v>
      </c>
      <c r="M1055" s="664">
        <v>19.8</v>
      </c>
      <c r="N1055" s="665">
        <v>18608.86651438964</v>
      </c>
    </row>
    <row r="1056" spans="1:14" ht="14.4" customHeight="1" x14ac:dyDescent="0.3">
      <c r="A1056" s="660" t="s">
        <v>2351</v>
      </c>
      <c r="B1056" s="661" t="s">
        <v>3241</v>
      </c>
      <c r="C1056" s="662" t="s">
        <v>2352</v>
      </c>
      <c r="D1056" s="663" t="s">
        <v>3253</v>
      </c>
      <c r="E1056" s="662" t="s">
        <v>1617</v>
      </c>
      <c r="F1056" s="663" t="s">
        <v>3272</v>
      </c>
      <c r="G1056" s="662" t="s">
        <v>608</v>
      </c>
      <c r="H1056" s="662" t="s">
        <v>1689</v>
      </c>
      <c r="I1056" s="662" t="s">
        <v>1689</v>
      </c>
      <c r="J1056" s="662" t="s">
        <v>1690</v>
      </c>
      <c r="K1056" s="662" t="s">
        <v>1691</v>
      </c>
      <c r="L1056" s="664">
        <v>295.41441441441441</v>
      </c>
      <c r="M1056" s="664">
        <v>11.100000000000001</v>
      </c>
      <c r="N1056" s="665">
        <v>3279.1000000000004</v>
      </c>
    </row>
    <row r="1057" spans="1:14" ht="14.4" customHeight="1" x14ac:dyDescent="0.3">
      <c r="A1057" s="660" t="s">
        <v>2351</v>
      </c>
      <c r="B1057" s="661" t="s">
        <v>3241</v>
      </c>
      <c r="C1057" s="662" t="s">
        <v>2352</v>
      </c>
      <c r="D1057" s="663" t="s">
        <v>3253</v>
      </c>
      <c r="E1057" s="662" t="s">
        <v>1617</v>
      </c>
      <c r="F1057" s="663" t="s">
        <v>3272</v>
      </c>
      <c r="G1057" s="662" t="s">
        <v>608</v>
      </c>
      <c r="H1057" s="662" t="s">
        <v>2203</v>
      </c>
      <c r="I1057" s="662" t="s">
        <v>2203</v>
      </c>
      <c r="J1057" s="662" t="s">
        <v>2204</v>
      </c>
      <c r="K1057" s="662" t="s">
        <v>1628</v>
      </c>
      <c r="L1057" s="664">
        <v>169.79</v>
      </c>
      <c r="M1057" s="664">
        <v>9.5</v>
      </c>
      <c r="N1057" s="665">
        <v>1613.0049999999999</v>
      </c>
    </row>
    <row r="1058" spans="1:14" ht="14.4" customHeight="1" x14ac:dyDescent="0.3">
      <c r="A1058" s="660" t="s">
        <v>2351</v>
      </c>
      <c r="B1058" s="661" t="s">
        <v>3241</v>
      </c>
      <c r="C1058" s="662" t="s">
        <v>2352</v>
      </c>
      <c r="D1058" s="663" t="s">
        <v>3253</v>
      </c>
      <c r="E1058" s="662" t="s">
        <v>1617</v>
      </c>
      <c r="F1058" s="663" t="s">
        <v>3272</v>
      </c>
      <c r="G1058" s="662" t="s">
        <v>1311</v>
      </c>
      <c r="H1058" s="662" t="s">
        <v>1692</v>
      </c>
      <c r="I1058" s="662" t="s">
        <v>1692</v>
      </c>
      <c r="J1058" s="662" t="s">
        <v>1693</v>
      </c>
      <c r="K1058" s="662" t="s">
        <v>1694</v>
      </c>
      <c r="L1058" s="664">
        <v>68.19831416681285</v>
      </c>
      <c r="M1058" s="664">
        <v>9</v>
      </c>
      <c r="N1058" s="665">
        <v>613.7848275013157</v>
      </c>
    </row>
    <row r="1059" spans="1:14" ht="14.4" customHeight="1" x14ac:dyDescent="0.3">
      <c r="A1059" s="660" t="s">
        <v>2351</v>
      </c>
      <c r="B1059" s="661" t="s">
        <v>3241</v>
      </c>
      <c r="C1059" s="662" t="s">
        <v>2352</v>
      </c>
      <c r="D1059" s="663" t="s">
        <v>3253</v>
      </c>
      <c r="E1059" s="662" t="s">
        <v>1617</v>
      </c>
      <c r="F1059" s="663" t="s">
        <v>3272</v>
      </c>
      <c r="G1059" s="662" t="s">
        <v>1311</v>
      </c>
      <c r="H1059" s="662" t="s">
        <v>1699</v>
      </c>
      <c r="I1059" s="662" t="s">
        <v>1700</v>
      </c>
      <c r="J1059" s="662" t="s">
        <v>1646</v>
      </c>
      <c r="K1059" s="662" t="s">
        <v>1701</v>
      </c>
      <c r="L1059" s="664">
        <v>24.150969252260975</v>
      </c>
      <c r="M1059" s="664">
        <v>220</v>
      </c>
      <c r="N1059" s="665">
        <v>5313.2132354974146</v>
      </c>
    </row>
    <row r="1060" spans="1:14" ht="14.4" customHeight="1" x14ac:dyDescent="0.3">
      <c r="A1060" s="660" t="s">
        <v>2351</v>
      </c>
      <c r="B1060" s="661" t="s">
        <v>3241</v>
      </c>
      <c r="C1060" s="662" t="s">
        <v>2352</v>
      </c>
      <c r="D1060" s="663" t="s">
        <v>3253</v>
      </c>
      <c r="E1060" s="662" t="s">
        <v>1617</v>
      </c>
      <c r="F1060" s="663" t="s">
        <v>3272</v>
      </c>
      <c r="G1060" s="662" t="s">
        <v>1311</v>
      </c>
      <c r="H1060" s="662" t="s">
        <v>2208</v>
      </c>
      <c r="I1060" s="662" t="s">
        <v>2209</v>
      </c>
      <c r="J1060" s="662" t="s">
        <v>2210</v>
      </c>
      <c r="K1060" s="662" t="s">
        <v>2211</v>
      </c>
      <c r="L1060" s="664">
        <v>598.84042026185864</v>
      </c>
      <c r="M1060" s="664">
        <v>22.8</v>
      </c>
      <c r="N1060" s="665">
        <v>13653.561581970376</v>
      </c>
    </row>
    <row r="1061" spans="1:14" ht="14.4" customHeight="1" x14ac:dyDescent="0.3">
      <c r="A1061" s="660" t="s">
        <v>2351</v>
      </c>
      <c r="B1061" s="661" t="s">
        <v>3241</v>
      </c>
      <c r="C1061" s="662" t="s">
        <v>2352</v>
      </c>
      <c r="D1061" s="663" t="s">
        <v>3253</v>
      </c>
      <c r="E1061" s="662" t="s">
        <v>1617</v>
      </c>
      <c r="F1061" s="663" t="s">
        <v>3272</v>
      </c>
      <c r="G1061" s="662" t="s">
        <v>1311</v>
      </c>
      <c r="H1061" s="662" t="s">
        <v>2886</v>
      </c>
      <c r="I1061" s="662" t="s">
        <v>2886</v>
      </c>
      <c r="J1061" s="662" t="s">
        <v>2887</v>
      </c>
      <c r="K1061" s="662" t="s">
        <v>2888</v>
      </c>
      <c r="L1061" s="664">
        <v>599.37142820379017</v>
      </c>
      <c r="M1061" s="664">
        <v>1</v>
      </c>
      <c r="N1061" s="665">
        <v>599.37142820379017</v>
      </c>
    </row>
    <row r="1062" spans="1:14" ht="14.4" customHeight="1" x14ac:dyDescent="0.3">
      <c r="A1062" s="660" t="s">
        <v>2351</v>
      </c>
      <c r="B1062" s="661" t="s">
        <v>3241</v>
      </c>
      <c r="C1062" s="662" t="s">
        <v>2352</v>
      </c>
      <c r="D1062" s="663" t="s">
        <v>3253</v>
      </c>
      <c r="E1062" s="662" t="s">
        <v>1617</v>
      </c>
      <c r="F1062" s="663" t="s">
        <v>3272</v>
      </c>
      <c r="G1062" s="662" t="s">
        <v>1311</v>
      </c>
      <c r="H1062" s="662" t="s">
        <v>1702</v>
      </c>
      <c r="I1062" s="662" t="s">
        <v>1703</v>
      </c>
      <c r="J1062" s="662" t="s">
        <v>1704</v>
      </c>
      <c r="K1062" s="662" t="s">
        <v>1705</v>
      </c>
      <c r="L1062" s="664">
        <v>138.60859064938043</v>
      </c>
      <c r="M1062" s="664">
        <v>12.999999999999998</v>
      </c>
      <c r="N1062" s="665">
        <v>1801.9116784419455</v>
      </c>
    </row>
    <row r="1063" spans="1:14" ht="14.4" customHeight="1" x14ac:dyDescent="0.3">
      <c r="A1063" s="660" t="s">
        <v>2351</v>
      </c>
      <c r="B1063" s="661" t="s">
        <v>3241</v>
      </c>
      <c r="C1063" s="662" t="s">
        <v>2352</v>
      </c>
      <c r="D1063" s="663" t="s">
        <v>3253</v>
      </c>
      <c r="E1063" s="662" t="s">
        <v>1617</v>
      </c>
      <c r="F1063" s="663" t="s">
        <v>3272</v>
      </c>
      <c r="G1063" s="662" t="s">
        <v>1311</v>
      </c>
      <c r="H1063" s="662" t="s">
        <v>1710</v>
      </c>
      <c r="I1063" s="662" t="s">
        <v>1711</v>
      </c>
      <c r="J1063" s="662" t="s">
        <v>1712</v>
      </c>
      <c r="K1063" s="662" t="s">
        <v>1713</v>
      </c>
      <c r="L1063" s="664">
        <v>76.530464799085877</v>
      </c>
      <c r="M1063" s="664">
        <v>177.20000000000002</v>
      </c>
      <c r="N1063" s="665">
        <v>13561.19836239802</v>
      </c>
    </row>
    <row r="1064" spans="1:14" ht="14.4" customHeight="1" x14ac:dyDescent="0.3">
      <c r="A1064" s="660" t="s">
        <v>2351</v>
      </c>
      <c r="B1064" s="661" t="s">
        <v>3241</v>
      </c>
      <c r="C1064" s="662" t="s">
        <v>2352</v>
      </c>
      <c r="D1064" s="663" t="s">
        <v>3253</v>
      </c>
      <c r="E1064" s="662" t="s">
        <v>1617</v>
      </c>
      <c r="F1064" s="663" t="s">
        <v>3272</v>
      </c>
      <c r="G1064" s="662" t="s">
        <v>1311</v>
      </c>
      <c r="H1064" s="662" t="s">
        <v>2889</v>
      </c>
      <c r="I1064" s="662" t="s">
        <v>2890</v>
      </c>
      <c r="J1064" s="662" t="s">
        <v>2891</v>
      </c>
      <c r="K1064" s="662" t="s">
        <v>2892</v>
      </c>
      <c r="L1064" s="664">
        <v>35.089999999999996</v>
      </c>
      <c r="M1064" s="664">
        <v>120</v>
      </c>
      <c r="N1064" s="665">
        <v>4210.7999999999993</v>
      </c>
    </row>
    <row r="1065" spans="1:14" ht="14.4" customHeight="1" x14ac:dyDescent="0.3">
      <c r="A1065" s="660" t="s">
        <v>2351</v>
      </c>
      <c r="B1065" s="661" t="s">
        <v>3241</v>
      </c>
      <c r="C1065" s="662" t="s">
        <v>2352</v>
      </c>
      <c r="D1065" s="663" t="s">
        <v>3253</v>
      </c>
      <c r="E1065" s="662" t="s">
        <v>1617</v>
      </c>
      <c r="F1065" s="663" t="s">
        <v>3272</v>
      </c>
      <c r="G1065" s="662" t="s">
        <v>1311</v>
      </c>
      <c r="H1065" s="662" t="s">
        <v>2893</v>
      </c>
      <c r="I1065" s="662" t="s">
        <v>2894</v>
      </c>
      <c r="J1065" s="662" t="s">
        <v>2895</v>
      </c>
      <c r="K1065" s="662" t="s">
        <v>2896</v>
      </c>
      <c r="L1065" s="664">
        <v>642.57736170505405</v>
      </c>
      <c r="M1065" s="664">
        <v>1.6</v>
      </c>
      <c r="N1065" s="665">
        <v>1028.1237787280866</v>
      </c>
    </row>
    <row r="1066" spans="1:14" ht="14.4" customHeight="1" x14ac:dyDescent="0.3">
      <c r="A1066" s="660" t="s">
        <v>2351</v>
      </c>
      <c r="B1066" s="661" t="s">
        <v>3241</v>
      </c>
      <c r="C1066" s="662" t="s">
        <v>2352</v>
      </c>
      <c r="D1066" s="663" t="s">
        <v>3253</v>
      </c>
      <c r="E1066" s="662" t="s">
        <v>1617</v>
      </c>
      <c r="F1066" s="663" t="s">
        <v>3272</v>
      </c>
      <c r="G1066" s="662" t="s">
        <v>1311</v>
      </c>
      <c r="H1066" s="662" t="s">
        <v>2212</v>
      </c>
      <c r="I1066" s="662" t="s">
        <v>2213</v>
      </c>
      <c r="J1066" s="662" t="s">
        <v>2214</v>
      </c>
      <c r="K1066" s="662" t="s">
        <v>1621</v>
      </c>
      <c r="L1066" s="664">
        <v>41.270125084200536</v>
      </c>
      <c r="M1066" s="664">
        <v>44</v>
      </c>
      <c r="N1066" s="665">
        <v>1815.8855037048236</v>
      </c>
    </row>
    <row r="1067" spans="1:14" ht="14.4" customHeight="1" x14ac:dyDescent="0.3">
      <c r="A1067" s="660" t="s">
        <v>2351</v>
      </c>
      <c r="B1067" s="661" t="s">
        <v>3241</v>
      </c>
      <c r="C1067" s="662" t="s">
        <v>2352</v>
      </c>
      <c r="D1067" s="663" t="s">
        <v>3253</v>
      </c>
      <c r="E1067" s="662" t="s">
        <v>1617</v>
      </c>
      <c r="F1067" s="663" t="s">
        <v>3272</v>
      </c>
      <c r="G1067" s="662" t="s">
        <v>1311</v>
      </c>
      <c r="H1067" s="662" t="s">
        <v>1718</v>
      </c>
      <c r="I1067" s="662" t="s">
        <v>1718</v>
      </c>
      <c r="J1067" s="662" t="s">
        <v>1719</v>
      </c>
      <c r="K1067" s="662" t="s">
        <v>1720</v>
      </c>
      <c r="L1067" s="664">
        <v>544.05764090610887</v>
      </c>
      <c r="M1067" s="664">
        <v>11</v>
      </c>
      <c r="N1067" s="665">
        <v>5984.6340499671978</v>
      </c>
    </row>
    <row r="1068" spans="1:14" ht="14.4" customHeight="1" x14ac:dyDescent="0.3">
      <c r="A1068" s="660" t="s">
        <v>2351</v>
      </c>
      <c r="B1068" s="661" t="s">
        <v>3241</v>
      </c>
      <c r="C1068" s="662" t="s">
        <v>2352</v>
      </c>
      <c r="D1068" s="663" t="s">
        <v>3253</v>
      </c>
      <c r="E1068" s="662" t="s">
        <v>1617</v>
      </c>
      <c r="F1068" s="663" t="s">
        <v>3272</v>
      </c>
      <c r="G1068" s="662" t="s">
        <v>1311</v>
      </c>
      <c r="H1068" s="662" t="s">
        <v>2897</v>
      </c>
      <c r="I1068" s="662" t="s">
        <v>2898</v>
      </c>
      <c r="J1068" s="662" t="s">
        <v>2899</v>
      </c>
      <c r="K1068" s="662" t="s">
        <v>2900</v>
      </c>
      <c r="L1068" s="664">
        <v>28.888919553184149</v>
      </c>
      <c r="M1068" s="664">
        <v>220</v>
      </c>
      <c r="N1068" s="665">
        <v>6355.5623017005128</v>
      </c>
    </row>
    <row r="1069" spans="1:14" ht="14.4" customHeight="1" x14ac:dyDescent="0.3">
      <c r="A1069" s="660" t="s">
        <v>2351</v>
      </c>
      <c r="B1069" s="661" t="s">
        <v>3241</v>
      </c>
      <c r="C1069" s="662" t="s">
        <v>2352</v>
      </c>
      <c r="D1069" s="663" t="s">
        <v>3253</v>
      </c>
      <c r="E1069" s="662" t="s">
        <v>1617</v>
      </c>
      <c r="F1069" s="663" t="s">
        <v>3272</v>
      </c>
      <c r="G1069" s="662" t="s">
        <v>1311</v>
      </c>
      <c r="H1069" s="662" t="s">
        <v>2219</v>
      </c>
      <c r="I1069" s="662" t="s">
        <v>2220</v>
      </c>
      <c r="J1069" s="662" t="s">
        <v>2221</v>
      </c>
      <c r="K1069" s="662" t="s">
        <v>2222</v>
      </c>
      <c r="L1069" s="664">
        <v>77.431322889162658</v>
      </c>
      <c r="M1069" s="664">
        <v>202</v>
      </c>
      <c r="N1069" s="665">
        <v>15641.127223610856</v>
      </c>
    </row>
    <row r="1070" spans="1:14" ht="14.4" customHeight="1" x14ac:dyDescent="0.3">
      <c r="A1070" s="660" t="s">
        <v>2351</v>
      </c>
      <c r="B1070" s="661" t="s">
        <v>3241</v>
      </c>
      <c r="C1070" s="662" t="s">
        <v>2352</v>
      </c>
      <c r="D1070" s="663" t="s">
        <v>3253</v>
      </c>
      <c r="E1070" s="662" t="s">
        <v>1617</v>
      </c>
      <c r="F1070" s="663" t="s">
        <v>3272</v>
      </c>
      <c r="G1070" s="662" t="s">
        <v>1311</v>
      </c>
      <c r="H1070" s="662" t="s">
        <v>2901</v>
      </c>
      <c r="I1070" s="662" t="s">
        <v>2902</v>
      </c>
      <c r="J1070" s="662" t="s">
        <v>1708</v>
      </c>
      <c r="K1070" s="662" t="s">
        <v>2903</v>
      </c>
      <c r="L1070" s="664">
        <v>135.63</v>
      </c>
      <c r="M1070" s="664">
        <v>6</v>
      </c>
      <c r="N1070" s="665">
        <v>813.78</v>
      </c>
    </row>
    <row r="1071" spans="1:14" ht="14.4" customHeight="1" x14ac:dyDescent="0.3">
      <c r="A1071" s="660" t="s">
        <v>2351</v>
      </c>
      <c r="B1071" s="661" t="s">
        <v>3241</v>
      </c>
      <c r="C1071" s="662" t="s">
        <v>2352</v>
      </c>
      <c r="D1071" s="663" t="s">
        <v>3253</v>
      </c>
      <c r="E1071" s="662" t="s">
        <v>1617</v>
      </c>
      <c r="F1071" s="663" t="s">
        <v>3272</v>
      </c>
      <c r="G1071" s="662" t="s">
        <v>1311</v>
      </c>
      <c r="H1071" s="662" t="s">
        <v>1721</v>
      </c>
      <c r="I1071" s="662" t="s">
        <v>1722</v>
      </c>
      <c r="J1071" s="662" t="s">
        <v>1723</v>
      </c>
      <c r="K1071" s="662" t="s">
        <v>1724</v>
      </c>
      <c r="L1071" s="664">
        <v>774.51723315615243</v>
      </c>
      <c r="M1071" s="664">
        <v>44</v>
      </c>
      <c r="N1071" s="665">
        <v>34078.758258870708</v>
      </c>
    </row>
    <row r="1072" spans="1:14" ht="14.4" customHeight="1" x14ac:dyDescent="0.3">
      <c r="A1072" s="660" t="s">
        <v>2351</v>
      </c>
      <c r="B1072" s="661" t="s">
        <v>3241</v>
      </c>
      <c r="C1072" s="662" t="s">
        <v>2352</v>
      </c>
      <c r="D1072" s="663" t="s">
        <v>3253</v>
      </c>
      <c r="E1072" s="662" t="s">
        <v>1617</v>
      </c>
      <c r="F1072" s="663" t="s">
        <v>3272</v>
      </c>
      <c r="G1072" s="662" t="s">
        <v>1311</v>
      </c>
      <c r="H1072" s="662" t="s">
        <v>1725</v>
      </c>
      <c r="I1072" s="662" t="s">
        <v>1725</v>
      </c>
      <c r="J1072" s="662" t="s">
        <v>1726</v>
      </c>
      <c r="K1072" s="662" t="s">
        <v>1727</v>
      </c>
      <c r="L1072" s="664">
        <v>469.23180788183629</v>
      </c>
      <c r="M1072" s="664">
        <v>57.800000000000011</v>
      </c>
      <c r="N1072" s="665">
        <v>27121.598495570142</v>
      </c>
    </row>
    <row r="1073" spans="1:14" ht="14.4" customHeight="1" x14ac:dyDescent="0.3">
      <c r="A1073" s="660" t="s">
        <v>2351</v>
      </c>
      <c r="B1073" s="661" t="s">
        <v>3241</v>
      </c>
      <c r="C1073" s="662" t="s">
        <v>2352</v>
      </c>
      <c r="D1073" s="663" t="s">
        <v>3253</v>
      </c>
      <c r="E1073" s="662" t="s">
        <v>1617</v>
      </c>
      <c r="F1073" s="663" t="s">
        <v>3272</v>
      </c>
      <c r="G1073" s="662" t="s">
        <v>1311</v>
      </c>
      <c r="H1073" s="662" t="s">
        <v>2223</v>
      </c>
      <c r="I1073" s="662" t="s">
        <v>2223</v>
      </c>
      <c r="J1073" s="662" t="s">
        <v>2224</v>
      </c>
      <c r="K1073" s="662" t="s">
        <v>2003</v>
      </c>
      <c r="L1073" s="664">
        <v>29.939813346203625</v>
      </c>
      <c r="M1073" s="664">
        <v>115</v>
      </c>
      <c r="N1073" s="665">
        <v>3443.0785348134168</v>
      </c>
    </row>
    <row r="1074" spans="1:14" ht="14.4" customHeight="1" x14ac:dyDescent="0.3">
      <c r="A1074" s="660" t="s">
        <v>2351</v>
      </c>
      <c r="B1074" s="661" t="s">
        <v>3241</v>
      </c>
      <c r="C1074" s="662" t="s">
        <v>2352</v>
      </c>
      <c r="D1074" s="663" t="s">
        <v>3253</v>
      </c>
      <c r="E1074" s="662" t="s">
        <v>1617</v>
      </c>
      <c r="F1074" s="663" t="s">
        <v>3272</v>
      </c>
      <c r="G1074" s="662" t="s">
        <v>1311</v>
      </c>
      <c r="H1074" s="662" t="s">
        <v>2225</v>
      </c>
      <c r="I1074" s="662" t="s">
        <v>2225</v>
      </c>
      <c r="J1074" s="662" t="s">
        <v>2226</v>
      </c>
      <c r="K1074" s="662" t="s">
        <v>2227</v>
      </c>
      <c r="L1074" s="664">
        <v>2529.9999999999995</v>
      </c>
      <c r="M1074" s="664">
        <v>1.2000000000000002</v>
      </c>
      <c r="N1074" s="665">
        <v>3036</v>
      </c>
    </row>
    <row r="1075" spans="1:14" ht="14.4" customHeight="1" x14ac:dyDescent="0.3">
      <c r="A1075" s="660" t="s">
        <v>2351</v>
      </c>
      <c r="B1075" s="661" t="s">
        <v>3241</v>
      </c>
      <c r="C1075" s="662" t="s">
        <v>2352</v>
      </c>
      <c r="D1075" s="663" t="s">
        <v>3253</v>
      </c>
      <c r="E1075" s="662" t="s">
        <v>1617</v>
      </c>
      <c r="F1075" s="663" t="s">
        <v>3272</v>
      </c>
      <c r="G1075" s="662" t="s">
        <v>1311</v>
      </c>
      <c r="H1075" s="662" t="s">
        <v>1728</v>
      </c>
      <c r="I1075" s="662" t="s">
        <v>1728</v>
      </c>
      <c r="J1075" s="662" t="s">
        <v>1729</v>
      </c>
      <c r="K1075" s="662" t="s">
        <v>1730</v>
      </c>
      <c r="L1075" s="664">
        <v>142.32986301369857</v>
      </c>
      <c r="M1075" s="664">
        <v>146</v>
      </c>
      <c r="N1075" s="665">
        <v>20780.159999999993</v>
      </c>
    </row>
    <row r="1076" spans="1:14" ht="14.4" customHeight="1" x14ac:dyDescent="0.3">
      <c r="A1076" s="660" t="s">
        <v>2351</v>
      </c>
      <c r="B1076" s="661" t="s">
        <v>3241</v>
      </c>
      <c r="C1076" s="662" t="s">
        <v>2352</v>
      </c>
      <c r="D1076" s="663" t="s">
        <v>3253</v>
      </c>
      <c r="E1076" s="662" t="s">
        <v>1617</v>
      </c>
      <c r="F1076" s="663" t="s">
        <v>3272</v>
      </c>
      <c r="G1076" s="662" t="s">
        <v>1311</v>
      </c>
      <c r="H1076" s="662" t="s">
        <v>1731</v>
      </c>
      <c r="I1076" s="662" t="s">
        <v>1731</v>
      </c>
      <c r="J1076" s="662" t="s">
        <v>1732</v>
      </c>
      <c r="K1076" s="662" t="s">
        <v>1733</v>
      </c>
      <c r="L1076" s="664">
        <v>217.8</v>
      </c>
      <c r="M1076" s="664">
        <v>3.9</v>
      </c>
      <c r="N1076" s="665">
        <v>849.42000000000007</v>
      </c>
    </row>
    <row r="1077" spans="1:14" ht="14.4" customHeight="1" x14ac:dyDescent="0.3">
      <c r="A1077" s="660" t="s">
        <v>2351</v>
      </c>
      <c r="B1077" s="661" t="s">
        <v>3241</v>
      </c>
      <c r="C1077" s="662" t="s">
        <v>2352</v>
      </c>
      <c r="D1077" s="663" t="s">
        <v>3253</v>
      </c>
      <c r="E1077" s="662" t="s">
        <v>1617</v>
      </c>
      <c r="F1077" s="663" t="s">
        <v>3272</v>
      </c>
      <c r="G1077" s="662" t="s">
        <v>1311</v>
      </c>
      <c r="H1077" s="662" t="s">
        <v>1734</v>
      </c>
      <c r="I1077" s="662" t="s">
        <v>1734</v>
      </c>
      <c r="J1077" s="662" t="s">
        <v>1735</v>
      </c>
      <c r="K1077" s="662" t="s">
        <v>1736</v>
      </c>
      <c r="L1077" s="664">
        <v>199.47386766287431</v>
      </c>
      <c r="M1077" s="664">
        <v>7.5</v>
      </c>
      <c r="N1077" s="665">
        <v>1496.0540074715573</v>
      </c>
    </row>
    <row r="1078" spans="1:14" ht="14.4" customHeight="1" x14ac:dyDescent="0.3">
      <c r="A1078" s="660" t="s">
        <v>2351</v>
      </c>
      <c r="B1078" s="661" t="s">
        <v>3241</v>
      </c>
      <c r="C1078" s="662" t="s">
        <v>2352</v>
      </c>
      <c r="D1078" s="663" t="s">
        <v>3253</v>
      </c>
      <c r="E1078" s="662" t="s">
        <v>1617</v>
      </c>
      <c r="F1078" s="663" t="s">
        <v>3272</v>
      </c>
      <c r="G1078" s="662" t="s">
        <v>1311</v>
      </c>
      <c r="H1078" s="662" t="s">
        <v>1737</v>
      </c>
      <c r="I1078" s="662" t="s">
        <v>1737</v>
      </c>
      <c r="J1078" s="662" t="s">
        <v>1738</v>
      </c>
      <c r="K1078" s="662" t="s">
        <v>1730</v>
      </c>
      <c r="L1078" s="664">
        <v>34.660200000000003</v>
      </c>
      <c r="M1078" s="664">
        <v>50</v>
      </c>
      <c r="N1078" s="665">
        <v>1733.01</v>
      </c>
    </row>
    <row r="1079" spans="1:14" ht="14.4" customHeight="1" x14ac:dyDescent="0.3">
      <c r="A1079" s="660" t="s">
        <v>2351</v>
      </c>
      <c r="B1079" s="661" t="s">
        <v>3241</v>
      </c>
      <c r="C1079" s="662" t="s">
        <v>2352</v>
      </c>
      <c r="D1079" s="663" t="s">
        <v>3253</v>
      </c>
      <c r="E1079" s="662" t="s">
        <v>1617</v>
      </c>
      <c r="F1079" s="663" t="s">
        <v>3272</v>
      </c>
      <c r="G1079" s="662" t="s">
        <v>1311</v>
      </c>
      <c r="H1079" s="662" t="s">
        <v>1739</v>
      </c>
      <c r="I1079" s="662" t="s">
        <v>1739</v>
      </c>
      <c r="J1079" s="662" t="s">
        <v>1740</v>
      </c>
      <c r="K1079" s="662" t="s">
        <v>1741</v>
      </c>
      <c r="L1079" s="664">
        <v>69.291668441689794</v>
      </c>
      <c r="M1079" s="664">
        <v>155</v>
      </c>
      <c r="N1079" s="665">
        <v>10740.208608461919</v>
      </c>
    </row>
    <row r="1080" spans="1:14" ht="14.4" customHeight="1" x14ac:dyDescent="0.3">
      <c r="A1080" s="660" t="s">
        <v>2351</v>
      </c>
      <c r="B1080" s="661" t="s">
        <v>3241</v>
      </c>
      <c r="C1080" s="662" t="s">
        <v>2352</v>
      </c>
      <c r="D1080" s="663" t="s">
        <v>3253</v>
      </c>
      <c r="E1080" s="662" t="s">
        <v>1617</v>
      </c>
      <c r="F1080" s="663" t="s">
        <v>3272</v>
      </c>
      <c r="G1080" s="662" t="s">
        <v>1311</v>
      </c>
      <c r="H1080" s="662" t="s">
        <v>1742</v>
      </c>
      <c r="I1080" s="662" t="s">
        <v>1743</v>
      </c>
      <c r="J1080" s="662" t="s">
        <v>1744</v>
      </c>
      <c r="K1080" s="662" t="s">
        <v>1745</v>
      </c>
      <c r="L1080" s="664">
        <v>443.40552727987233</v>
      </c>
      <c r="M1080" s="664">
        <v>5.3999999999999995</v>
      </c>
      <c r="N1080" s="665">
        <v>2394.3898473113104</v>
      </c>
    </row>
    <row r="1081" spans="1:14" ht="14.4" customHeight="1" x14ac:dyDescent="0.3">
      <c r="A1081" s="660" t="s">
        <v>2351</v>
      </c>
      <c r="B1081" s="661" t="s">
        <v>3241</v>
      </c>
      <c r="C1081" s="662" t="s">
        <v>2352</v>
      </c>
      <c r="D1081" s="663" t="s">
        <v>3253</v>
      </c>
      <c r="E1081" s="662" t="s">
        <v>1617</v>
      </c>
      <c r="F1081" s="663" t="s">
        <v>3272</v>
      </c>
      <c r="G1081" s="662" t="s">
        <v>1311</v>
      </c>
      <c r="H1081" s="662" t="s">
        <v>1746</v>
      </c>
      <c r="I1081" s="662" t="s">
        <v>1747</v>
      </c>
      <c r="J1081" s="662" t="s">
        <v>1748</v>
      </c>
      <c r="K1081" s="662"/>
      <c r="L1081" s="664">
        <v>304.96105263157887</v>
      </c>
      <c r="M1081" s="664">
        <v>1.9000000000000001</v>
      </c>
      <c r="N1081" s="665">
        <v>579.42599999999993</v>
      </c>
    </row>
    <row r="1082" spans="1:14" ht="14.4" customHeight="1" x14ac:dyDescent="0.3">
      <c r="A1082" s="660" t="s">
        <v>2351</v>
      </c>
      <c r="B1082" s="661" t="s">
        <v>3241</v>
      </c>
      <c r="C1082" s="662" t="s">
        <v>2352</v>
      </c>
      <c r="D1082" s="663" t="s">
        <v>3253</v>
      </c>
      <c r="E1082" s="662" t="s">
        <v>1749</v>
      </c>
      <c r="F1082" s="663" t="s">
        <v>3273</v>
      </c>
      <c r="G1082" s="662"/>
      <c r="H1082" s="662" t="s">
        <v>2228</v>
      </c>
      <c r="I1082" s="662" t="s">
        <v>2229</v>
      </c>
      <c r="J1082" s="662" t="s">
        <v>2230</v>
      </c>
      <c r="K1082" s="662"/>
      <c r="L1082" s="664">
        <v>30.276961236748829</v>
      </c>
      <c r="M1082" s="664">
        <v>235</v>
      </c>
      <c r="N1082" s="665">
        <v>7115.0858906359745</v>
      </c>
    </row>
    <row r="1083" spans="1:14" ht="14.4" customHeight="1" x14ac:dyDescent="0.3">
      <c r="A1083" s="660" t="s">
        <v>2351</v>
      </c>
      <c r="B1083" s="661" t="s">
        <v>3241</v>
      </c>
      <c r="C1083" s="662" t="s">
        <v>2352</v>
      </c>
      <c r="D1083" s="663" t="s">
        <v>3253</v>
      </c>
      <c r="E1083" s="662" t="s">
        <v>1749</v>
      </c>
      <c r="F1083" s="663" t="s">
        <v>3273</v>
      </c>
      <c r="G1083" s="662" t="s">
        <v>608</v>
      </c>
      <c r="H1083" s="662" t="s">
        <v>2904</v>
      </c>
      <c r="I1083" s="662" t="s">
        <v>2905</v>
      </c>
      <c r="J1083" s="662" t="s">
        <v>2906</v>
      </c>
      <c r="K1083" s="662" t="s">
        <v>2907</v>
      </c>
      <c r="L1083" s="664">
        <v>158.21000000000006</v>
      </c>
      <c r="M1083" s="664">
        <v>1</v>
      </c>
      <c r="N1083" s="665">
        <v>158.21000000000006</v>
      </c>
    </row>
    <row r="1084" spans="1:14" ht="14.4" customHeight="1" x14ac:dyDescent="0.3">
      <c r="A1084" s="660" t="s">
        <v>2351</v>
      </c>
      <c r="B1084" s="661" t="s">
        <v>3241</v>
      </c>
      <c r="C1084" s="662" t="s">
        <v>2352</v>
      </c>
      <c r="D1084" s="663" t="s">
        <v>3253</v>
      </c>
      <c r="E1084" s="662" t="s">
        <v>1749</v>
      </c>
      <c r="F1084" s="663" t="s">
        <v>3273</v>
      </c>
      <c r="G1084" s="662" t="s">
        <v>608</v>
      </c>
      <c r="H1084" s="662" t="s">
        <v>2908</v>
      </c>
      <c r="I1084" s="662" t="s">
        <v>2909</v>
      </c>
      <c r="J1084" s="662" t="s">
        <v>2910</v>
      </c>
      <c r="K1084" s="662" t="s">
        <v>2911</v>
      </c>
      <c r="L1084" s="664">
        <v>263.10000000000002</v>
      </c>
      <c r="M1084" s="664">
        <v>1</v>
      </c>
      <c r="N1084" s="665">
        <v>263.10000000000002</v>
      </c>
    </row>
    <row r="1085" spans="1:14" ht="14.4" customHeight="1" x14ac:dyDescent="0.3">
      <c r="A1085" s="660" t="s">
        <v>2351</v>
      </c>
      <c r="B1085" s="661" t="s">
        <v>3241</v>
      </c>
      <c r="C1085" s="662" t="s">
        <v>2352</v>
      </c>
      <c r="D1085" s="663" t="s">
        <v>3253</v>
      </c>
      <c r="E1085" s="662" t="s">
        <v>1749</v>
      </c>
      <c r="F1085" s="663" t="s">
        <v>3273</v>
      </c>
      <c r="G1085" s="662" t="s">
        <v>1311</v>
      </c>
      <c r="H1085" s="662" t="s">
        <v>2912</v>
      </c>
      <c r="I1085" s="662" t="s">
        <v>2913</v>
      </c>
      <c r="J1085" s="662" t="s">
        <v>2914</v>
      </c>
      <c r="K1085" s="662" t="s">
        <v>2915</v>
      </c>
      <c r="L1085" s="664">
        <v>2867.061838898544</v>
      </c>
      <c r="M1085" s="664">
        <v>127</v>
      </c>
      <c r="N1085" s="665">
        <v>364116.85354011512</v>
      </c>
    </row>
    <row r="1086" spans="1:14" ht="14.4" customHeight="1" x14ac:dyDescent="0.3">
      <c r="A1086" s="660" t="s">
        <v>2351</v>
      </c>
      <c r="B1086" s="661" t="s">
        <v>3241</v>
      </c>
      <c r="C1086" s="662" t="s">
        <v>2352</v>
      </c>
      <c r="D1086" s="663" t="s">
        <v>3253</v>
      </c>
      <c r="E1086" s="662" t="s">
        <v>1749</v>
      </c>
      <c r="F1086" s="663" t="s">
        <v>3273</v>
      </c>
      <c r="G1086" s="662" t="s">
        <v>1311</v>
      </c>
      <c r="H1086" s="662" t="s">
        <v>2916</v>
      </c>
      <c r="I1086" s="662" t="s">
        <v>2917</v>
      </c>
      <c r="J1086" s="662" t="s">
        <v>2918</v>
      </c>
      <c r="K1086" s="662" t="s">
        <v>2919</v>
      </c>
      <c r="L1086" s="664">
        <v>5517.05</v>
      </c>
      <c r="M1086" s="664">
        <v>10</v>
      </c>
      <c r="N1086" s="665">
        <v>55170.5</v>
      </c>
    </row>
    <row r="1087" spans="1:14" ht="14.4" customHeight="1" x14ac:dyDescent="0.3">
      <c r="A1087" s="660" t="s">
        <v>2351</v>
      </c>
      <c r="B1087" s="661" t="s">
        <v>3241</v>
      </c>
      <c r="C1087" s="662" t="s">
        <v>2352</v>
      </c>
      <c r="D1087" s="663" t="s">
        <v>3253</v>
      </c>
      <c r="E1087" s="662" t="s">
        <v>1749</v>
      </c>
      <c r="F1087" s="663" t="s">
        <v>3273</v>
      </c>
      <c r="G1087" s="662" t="s">
        <v>1311</v>
      </c>
      <c r="H1087" s="662" t="s">
        <v>2243</v>
      </c>
      <c r="I1087" s="662" t="s">
        <v>2243</v>
      </c>
      <c r="J1087" s="662" t="s">
        <v>2244</v>
      </c>
      <c r="K1087" s="662" t="s">
        <v>2245</v>
      </c>
      <c r="L1087" s="664">
        <v>159.5</v>
      </c>
      <c r="M1087" s="664">
        <v>20.7</v>
      </c>
      <c r="N1087" s="665">
        <v>3301.65</v>
      </c>
    </row>
    <row r="1088" spans="1:14" ht="14.4" customHeight="1" x14ac:dyDescent="0.3">
      <c r="A1088" s="660" t="s">
        <v>2351</v>
      </c>
      <c r="B1088" s="661" t="s">
        <v>3241</v>
      </c>
      <c r="C1088" s="662" t="s">
        <v>2352</v>
      </c>
      <c r="D1088" s="663" t="s">
        <v>3253</v>
      </c>
      <c r="E1088" s="662" t="s">
        <v>1749</v>
      </c>
      <c r="F1088" s="663" t="s">
        <v>3273</v>
      </c>
      <c r="G1088" s="662" t="s">
        <v>1311</v>
      </c>
      <c r="H1088" s="662" t="s">
        <v>2920</v>
      </c>
      <c r="I1088" s="662" t="s">
        <v>2920</v>
      </c>
      <c r="J1088" s="662" t="s">
        <v>2244</v>
      </c>
      <c r="K1088" s="662" t="s">
        <v>2921</v>
      </c>
      <c r="L1088" s="664">
        <v>307.99999999999994</v>
      </c>
      <c r="M1088" s="664">
        <v>7.9</v>
      </c>
      <c r="N1088" s="665">
        <v>2433.1999999999998</v>
      </c>
    </row>
    <row r="1089" spans="1:14" ht="14.4" customHeight="1" x14ac:dyDescent="0.3">
      <c r="A1089" s="660" t="s">
        <v>2351</v>
      </c>
      <c r="B1089" s="661" t="s">
        <v>3241</v>
      </c>
      <c r="C1089" s="662" t="s">
        <v>2352</v>
      </c>
      <c r="D1089" s="663" t="s">
        <v>3253</v>
      </c>
      <c r="E1089" s="662" t="s">
        <v>2246</v>
      </c>
      <c r="F1089" s="663" t="s">
        <v>3274</v>
      </c>
      <c r="G1089" s="662"/>
      <c r="H1089" s="662"/>
      <c r="I1089" s="662" t="s">
        <v>2249</v>
      </c>
      <c r="J1089" s="662" t="s">
        <v>2250</v>
      </c>
      <c r="K1089" s="662"/>
      <c r="L1089" s="664">
        <v>2145</v>
      </c>
      <c r="M1089" s="664">
        <v>4</v>
      </c>
      <c r="N1089" s="665">
        <v>8580</v>
      </c>
    </row>
    <row r="1090" spans="1:14" ht="14.4" customHeight="1" x14ac:dyDescent="0.3">
      <c r="A1090" s="660" t="s">
        <v>2351</v>
      </c>
      <c r="B1090" s="661" t="s">
        <v>3241</v>
      </c>
      <c r="C1090" s="662" t="s">
        <v>2352</v>
      </c>
      <c r="D1090" s="663" t="s">
        <v>3253</v>
      </c>
      <c r="E1090" s="662" t="s">
        <v>2246</v>
      </c>
      <c r="F1090" s="663" t="s">
        <v>3274</v>
      </c>
      <c r="G1090" s="662"/>
      <c r="H1090" s="662"/>
      <c r="I1090" s="662" t="s">
        <v>2251</v>
      </c>
      <c r="J1090" s="662" t="s">
        <v>2252</v>
      </c>
      <c r="K1090" s="662"/>
      <c r="L1090" s="664">
        <v>8234.5999999999985</v>
      </c>
      <c r="M1090" s="664">
        <v>13</v>
      </c>
      <c r="N1090" s="665">
        <v>107049.79999999999</v>
      </c>
    </row>
    <row r="1091" spans="1:14" ht="14.4" customHeight="1" x14ac:dyDescent="0.3">
      <c r="A1091" s="660" t="s">
        <v>2351</v>
      </c>
      <c r="B1091" s="661" t="s">
        <v>3241</v>
      </c>
      <c r="C1091" s="662" t="s">
        <v>2352</v>
      </c>
      <c r="D1091" s="663" t="s">
        <v>3253</v>
      </c>
      <c r="E1091" s="662" t="s">
        <v>2246</v>
      </c>
      <c r="F1091" s="663" t="s">
        <v>3274</v>
      </c>
      <c r="G1091" s="662"/>
      <c r="H1091" s="662"/>
      <c r="I1091" s="662" t="s">
        <v>2253</v>
      </c>
      <c r="J1091" s="662" t="s">
        <v>2254</v>
      </c>
      <c r="K1091" s="662"/>
      <c r="L1091" s="664">
        <v>3315</v>
      </c>
      <c r="M1091" s="664">
        <v>6</v>
      </c>
      <c r="N1091" s="665">
        <v>19890</v>
      </c>
    </row>
    <row r="1092" spans="1:14" ht="14.4" customHeight="1" x14ac:dyDescent="0.3">
      <c r="A1092" s="660" t="s">
        <v>2351</v>
      </c>
      <c r="B1092" s="661" t="s">
        <v>3241</v>
      </c>
      <c r="C1092" s="662" t="s">
        <v>2352</v>
      </c>
      <c r="D1092" s="663" t="s">
        <v>3253</v>
      </c>
      <c r="E1092" s="662" t="s">
        <v>2246</v>
      </c>
      <c r="F1092" s="663" t="s">
        <v>3274</v>
      </c>
      <c r="G1092" s="662"/>
      <c r="H1092" s="662"/>
      <c r="I1092" s="662" t="s">
        <v>2255</v>
      </c>
      <c r="J1092" s="662" t="s">
        <v>2256</v>
      </c>
      <c r="K1092" s="662"/>
      <c r="L1092" s="664">
        <v>4272.3499999999995</v>
      </c>
      <c r="M1092" s="664">
        <v>6</v>
      </c>
      <c r="N1092" s="665">
        <v>25634.1</v>
      </c>
    </row>
    <row r="1093" spans="1:14" ht="14.4" customHeight="1" x14ac:dyDescent="0.3">
      <c r="A1093" s="660" t="s">
        <v>2351</v>
      </c>
      <c r="B1093" s="661" t="s">
        <v>3241</v>
      </c>
      <c r="C1093" s="662" t="s">
        <v>2352</v>
      </c>
      <c r="D1093" s="663" t="s">
        <v>3253</v>
      </c>
      <c r="E1093" s="662" t="s">
        <v>2246</v>
      </c>
      <c r="F1093" s="663" t="s">
        <v>3274</v>
      </c>
      <c r="G1093" s="662"/>
      <c r="H1093" s="662"/>
      <c r="I1093" s="662" t="s">
        <v>2922</v>
      </c>
      <c r="J1093" s="662" t="s">
        <v>2923</v>
      </c>
      <c r="K1093" s="662" t="s">
        <v>2924</v>
      </c>
      <c r="L1093" s="664">
        <v>16469.2</v>
      </c>
      <c r="M1093" s="664">
        <v>1</v>
      </c>
      <c r="N1093" s="665">
        <v>16469.2</v>
      </c>
    </row>
    <row r="1094" spans="1:14" ht="14.4" customHeight="1" x14ac:dyDescent="0.3">
      <c r="A1094" s="660" t="s">
        <v>2351</v>
      </c>
      <c r="B1094" s="661" t="s">
        <v>3241</v>
      </c>
      <c r="C1094" s="662" t="s">
        <v>2352</v>
      </c>
      <c r="D1094" s="663" t="s">
        <v>3253</v>
      </c>
      <c r="E1094" s="662" t="s">
        <v>2246</v>
      </c>
      <c r="F1094" s="663" t="s">
        <v>3274</v>
      </c>
      <c r="G1094" s="662"/>
      <c r="H1094" s="662"/>
      <c r="I1094" s="662" t="s">
        <v>2257</v>
      </c>
      <c r="J1094" s="662" t="s">
        <v>2258</v>
      </c>
      <c r="K1094" s="662" t="s">
        <v>2259</v>
      </c>
      <c r="L1094" s="664">
        <v>1287</v>
      </c>
      <c r="M1094" s="664">
        <v>27</v>
      </c>
      <c r="N1094" s="665">
        <v>34749</v>
      </c>
    </row>
    <row r="1095" spans="1:14" ht="14.4" customHeight="1" x14ac:dyDescent="0.3">
      <c r="A1095" s="660" t="s">
        <v>2351</v>
      </c>
      <c r="B1095" s="661" t="s">
        <v>3241</v>
      </c>
      <c r="C1095" s="662" t="s">
        <v>2352</v>
      </c>
      <c r="D1095" s="663" t="s">
        <v>3253</v>
      </c>
      <c r="E1095" s="662" t="s">
        <v>2246</v>
      </c>
      <c r="F1095" s="663" t="s">
        <v>3274</v>
      </c>
      <c r="G1095" s="662"/>
      <c r="H1095" s="662"/>
      <c r="I1095" s="662" t="s">
        <v>2260</v>
      </c>
      <c r="J1095" s="662" t="s">
        <v>2261</v>
      </c>
      <c r="K1095" s="662" t="s">
        <v>2259</v>
      </c>
      <c r="L1095" s="664">
        <v>1345.2999999999997</v>
      </c>
      <c r="M1095" s="664">
        <v>24</v>
      </c>
      <c r="N1095" s="665">
        <v>32287.199999999993</v>
      </c>
    </row>
    <row r="1096" spans="1:14" ht="14.4" customHeight="1" x14ac:dyDescent="0.3">
      <c r="A1096" s="660" t="s">
        <v>2351</v>
      </c>
      <c r="B1096" s="661" t="s">
        <v>3241</v>
      </c>
      <c r="C1096" s="662" t="s">
        <v>2352</v>
      </c>
      <c r="D1096" s="663" t="s">
        <v>3253</v>
      </c>
      <c r="E1096" s="662" t="s">
        <v>2246</v>
      </c>
      <c r="F1096" s="663" t="s">
        <v>3274</v>
      </c>
      <c r="G1096" s="662"/>
      <c r="H1096" s="662"/>
      <c r="I1096" s="662" t="s">
        <v>2262</v>
      </c>
      <c r="J1096" s="662" t="s">
        <v>2263</v>
      </c>
      <c r="K1096" s="662"/>
      <c r="L1096" s="664">
        <v>4305.3999999999996</v>
      </c>
      <c r="M1096" s="664">
        <v>19</v>
      </c>
      <c r="N1096" s="665">
        <v>81802.599999999991</v>
      </c>
    </row>
    <row r="1097" spans="1:14" ht="14.4" customHeight="1" x14ac:dyDescent="0.3">
      <c r="A1097" s="660" t="s">
        <v>2351</v>
      </c>
      <c r="B1097" s="661" t="s">
        <v>3241</v>
      </c>
      <c r="C1097" s="662" t="s">
        <v>2352</v>
      </c>
      <c r="D1097" s="663" t="s">
        <v>3253</v>
      </c>
      <c r="E1097" s="662" t="s">
        <v>2925</v>
      </c>
      <c r="F1097" s="663" t="s">
        <v>3275</v>
      </c>
      <c r="G1097" s="662"/>
      <c r="H1097" s="662"/>
      <c r="I1097" s="662" t="s">
        <v>2926</v>
      </c>
      <c r="J1097" s="662" t="s">
        <v>2927</v>
      </c>
      <c r="K1097" s="662"/>
      <c r="L1097" s="664">
        <v>4008.7908823529415</v>
      </c>
      <c r="M1097" s="664">
        <v>68</v>
      </c>
      <c r="N1097" s="665">
        <v>272597.78000000003</v>
      </c>
    </row>
    <row r="1098" spans="1:14" ht="14.4" customHeight="1" x14ac:dyDescent="0.3">
      <c r="A1098" s="660" t="s">
        <v>2351</v>
      </c>
      <c r="B1098" s="661" t="s">
        <v>3241</v>
      </c>
      <c r="C1098" s="662" t="s">
        <v>2352</v>
      </c>
      <c r="D1098" s="663" t="s">
        <v>3253</v>
      </c>
      <c r="E1098" s="662" t="s">
        <v>2925</v>
      </c>
      <c r="F1098" s="663" t="s">
        <v>3275</v>
      </c>
      <c r="G1098" s="662"/>
      <c r="H1098" s="662"/>
      <c r="I1098" s="662" t="s">
        <v>2928</v>
      </c>
      <c r="J1098" s="662" t="s">
        <v>2929</v>
      </c>
      <c r="K1098" s="662"/>
      <c r="L1098" s="664">
        <v>4340.875</v>
      </c>
      <c r="M1098" s="664">
        <v>8</v>
      </c>
      <c r="N1098" s="665">
        <v>34727</v>
      </c>
    </row>
    <row r="1099" spans="1:14" ht="14.4" customHeight="1" x14ac:dyDescent="0.3">
      <c r="A1099" s="660" t="s">
        <v>2351</v>
      </c>
      <c r="B1099" s="661" t="s">
        <v>3241</v>
      </c>
      <c r="C1099" s="662" t="s">
        <v>2352</v>
      </c>
      <c r="D1099" s="663" t="s">
        <v>3253</v>
      </c>
      <c r="E1099" s="662" t="s">
        <v>2925</v>
      </c>
      <c r="F1099" s="663" t="s">
        <v>3275</v>
      </c>
      <c r="G1099" s="662"/>
      <c r="H1099" s="662"/>
      <c r="I1099" s="662" t="s">
        <v>2930</v>
      </c>
      <c r="J1099" s="662" t="s">
        <v>2931</v>
      </c>
      <c r="K1099" s="662" t="s">
        <v>2932</v>
      </c>
      <c r="L1099" s="664">
        <v>12758.089999999998</v>
      </c>
      <c r="M1099" s="664">
        <v>6</v>
      </c>
      <c r="N1099" s="665">
        <v>76548.539999999994</v>
      </c>
    </row>
    <row r="1100" spans="1:14" ht="14.4" customHeight="1" x14ac:dyDescent="0.3">
      <c r="A1100" s="660" t="s">
        <v>2933</v>
      </c>
      <c r="B1100" s="661" t="s">
        <v>3242</v>
      </c>
      <c r="C1100" s="662" t="s">
        <v>2934</v>
      </c>
      <c r="D1100" s="663" t="s">
        <v>3254</v>
      </c>
      <c r="E1100" s="662" t="s">
        <v>586</v>
      </c>
      <c r="F1100" s="663" t="s">
        <v>3269</v>
      </c>
      <c r="G1100" s="662"/>
      <c r="H1100" s="662" t="s">
        <v>591</v>
      </c>
      <c r="I1100" s="662" t="s">
        <v>592</v>
      </c>
      <c r="J1100" s="662" t="s">
        <v>593</v>
      </c>
      <c r="K1100" s="662" t="s">
        <v>594</v>
      </c>
      <c r="L1100" s="664">
        <v>108.27408516987674</v>
      </c>
      <c r="M1100" s="664">
        <v>2</v>
      </c>
      <c r="N1100" s="665">
        <v>216.54817033975348</v>
      </c>
    </row>
    <row r="1101" spans="1:14" ht="14.4" customHeight="1" x14ac:dyDescent="0.3">
      <c r="A1101" s="660" t="s">
        <v>2933</v>
      </c>
      <c r="B1101" s="661" t="s">
        <v>3242</v>
      </c>
      <c r="C1101" s="662" t="s">
        <v>2934</v>
      </c>
      <c r="D1101" s="663" t="s">
        <v>3254</v>
      </c>
      <c r="E1101" s="662" t="s">
        <v>586</v>
      </c>
      <c r="F1101" s="663" t="s">
        <v>3269</v>
      </c>
      <c r="G1101" s="662"/>
      <c r="H1101" s="662" t="s">
        <v>595</v>
      </c>
      <c r="I1101" s="662" t="s">
        <v>595</v>
      </c>
      <c r="J1101" s="662" t="s">
        <v>596</v>
      </c>
      <c r="K1101" s="662" t="s">
        <v>597</v>
      </c>
      <c r="L1101" s="664">
        <v>553.99000000000012</v>
      </c>
      <c r="M1101" s="664">
        <v>0.1</v>
      </c>
      <c r="N1101" s="665">
        <v>55.399000000000015</v>
      </c>
    </row>
    <row r="1102" spans="1:14" ht="14.4" customHeight="1" x14ac:dyDescent="0.3">
      <c r="A1102" s="660" t="s">
        <v>2933</v>
      </c>
      <c r="B1102" s="661" t="s">
        <v>3242</v>
      </c>
      <c r="C1102" s="662" t="s">
        <v>2934</v>
      </c>
      <c r="D1102" s="663" t="s">
        <v>3254</v>
      </c>
      <c r="E1102" s="662" t="s">
        <v>586</v>
      </c>
      <c r="F1102" s="663" t="s">
        <v>3269</v>
      </c>
      <c r="G1102" s="662" t="s">
        <v>608</v>
      </c>
      <c r="H1102" s="662" t="s">
        <v>609</v>
      </c>
      <c r="I1102" s="662" t="s">
        <v>609</v>
      </c>
      <c r="J1102" s="662" t="s">
        <v>610</v>
      </c>
      <c r="K1102" s="662" t="s">
        <v>611</v>
      </c>
      <c r="L1102" s="664">
        <v>171.70399999999998</v>
      </c>
      <c r="M1102" s="664">
        <v>75</v>
      </c>
      <c r="N1102" s="665">
        <v>12877.8</v>
      </c>
    </row>
    <row r="1103" spans="1:14" ht="14.4" customHeight="1" x14ac:dyDescent="0.3">
      <c r="A1103" s="660" t="s">
        <v>2933</v>
      </c>
      <c r="B1103" s="661" t="s">
        <v>3242</v>
      </c>
      <c r="C1103" s="662" t="s">
        <v>2934</v>
      </c>
      <c r="D1103" s="663" t="s">
        <v>3254</v>
      </c>
      <c r="E1103" s="662" t="s">
        <v>586</v>
      </c>
      <c r="F1103" s="663" t="s">
        <v>3269</v>
      </c>
      <c r="G1103" s="662" t="s">
        <v>608</v>
      </c>
      <c r="H1103" s="662" t="s">
        <v>612</v>
      </c>
      <c r="I1103" s="662" t="s">
        <v>612</v>
      </c>
      <c r="J1103" s="662" t="s">
        <v>613</v>
      </c>
      <c r="K1103" s="662" t="s">
        <v>614</v>
      </c>
      <c r="L1103" s="664">
        <v>173.69</v>
      </c>
      <c r="M1103" s="664">
        <v>1</v>
      </c>
      <c r="N1103" s="665">
        <v>173.69</v>
      </c>
    </row>
    <row r="1104" spans="1:14" ht="14.4" customHeight="1" x14ac:dyDescent="0.3">
      <c r="A1104" s="660" t="s">
        <v>2933</v>
      </c>
      <c r="B1104" s="661" t="s">
        <v>3242</v>
      </c>
      <c r="C1104" s="662" t="s">
        <v>2934</v>
      </c>
      <c r="D1104" s="663" t="s">
        <v>3254</v>
      </c>
      <c r="E1104" s="662" t="s">
        <v>586</v>
      </c>
      <c r="F1104" s="663" t="s">
        <v>3269</v>
      </c>
      <c r="G1104" s="662" t="s">
        <v>608</v>
      </c>
      <c r="H1104" s="662" t="s">
        <v>615</v>
      </c>
      <c r="I1104" s="662" t="s">
        <v>615</v>
      </c>
      <c r="J1104" s="662" t="s">
        <v>616</v>
      </c>
      <c r="K1104" s="662" t="s">
        <v>614</v>
      </c>
      <c r="L1104" s="664">
        <v>147.33333333333329</v>
      </c>
      <c r="M1104" s="664">
        <v>3</v>
      </c>
      <c r="N1104" s="665">
        <v>441.99999999999989</v>
      </c>
    </row>
    <row r="1105" spans="1:14" ht="14.4" customHeight="1" x14ac:dyDescent="0.3">
      <c r="A1105" s="660" t="s">
        <v>2933</v>
      </c>
      <c r="B1105" s="661" t="s">
        <v>3242</v>
      </c>
      <c r="C1105" s="662" t="s">
        <v>2934</v>
      </c>
      <c r="D1105" s="663" t="s">
        <v>3254</v>
      </c>
      <c r="E1105" s="662" t="s">
        <v>586</v>
      </c>
      <c r="F1105" s="663" t="s">
        <v>3269</v>
      </c>
      <c r="G1105" s="662" t="s">
        <v>608</v>
      </c>
      <c r="H1105" s="662" t="s">
        <v>619</v>
      </c>
      <c r="I1105" s="662" t="s">
        <v>619</v>
      </c>
      <c r="J1105" s="662" t="s">
        <v>610</v>
      </c>
      <c r="K1105" s="662" t="s">
        <v>620</v>
      </c>
      <c r="L1105" s="664">
        <v>93.252142857142871</v>
      </c>
      <c r="M1105" s="664">
        <v>56</v>
      </c>
      <c r="N1105" s="665">
        <v>5222.1200000000008</v>
      </c>
    </row>
    <row r="1106" spans="1:14" ht="14.4" customHeight="1" x14ac:dyDescent="0.3">
      <c r="A1106" s="660" t="s">
        <v>2933</v>
      </c>
      <c r="B1106" s="661" t="s">
        <v>3242</v>
      </c>
      <c r="C1106" s="662" t="s">
        <v>2934</v>
      </c>
      <c r="D1106" s="663" t="s">
        <v>3254</v>
      </c>
      <c r="E1106" s="662" t="s">
        <v>586</v>
      </c>
      <c r="F1106" s="663" t="s">
        <v>3269</v>
      </c>
      <c r="G1106" s="662" t="s">
        <v>608</v>
      </c>
      <c r="H1106" s="662" t="s">
        <v>621</v>
      </c>
      <c r="I1106" s="662" t="s">
        <v>621</v>
      </c>
      <c r="J1106" s="662" t="s">
        <v>610</v>
      </c>
      <c r="K1106" s="662" t="s">
        <v>622</v>
      </c>
      <c r="L1106" s="664">
        <v>93.955357142857139</v>
      </c>
      <c r="M1106" s="664">
        <v>28</v>
      </c>
      <c r="N1106" s="665">
        <v>2630.75</v>
      </c>
    </row>
    <row r="1107" spans="1:14" ht="14.4" customHeight="1" x14ac:dyDescent="0.3">
      <c r="A1107" s="660" t="s">
        <v>2933</v>
      </c>
      <c r="B1107" s="661" t="s">
        <v>3242</v>
      </c>
      <c r="C1107" s="662" t="s">
        <v>2934</v>
      </c>
      <c r="D1107" s="663" t="s">
        <v>3254</v>
      </c>
      <c r="E1107" s="662" t="s">
        <v>586</v>
      </c>
      <c r="F1107" s="663" t="s">
        <v>3269</v>
      </c>
      <c r="G1107" s="662" t="s">
        <v>608</v>
      </c>
      <c r="H1107" s="662" t="s">
        <v>627</v>
      </c>
      <c r="I1107" s="662" t="s">
        <v>628</v>
      </c>
      <c r="J1107" s="662" t="s">
        <v>629</v>
      </c>
      <c r="K1107" s="662" t="s">
        <v>630</v>
      </c>
      <c r="L1107" s="664">
        <v>41.049886859877937</v>
      </c>
      <c r="M1107" s="664">
        <v>3</v>
      </c>
      <c r="N1107" s="665">
        <v>123.1496605796338</v>
      </c>
    </row>
    <row r="1108" spans="1:14" ht="14.4" customHeight="1" x14ac:dyDescent="0.3">
      <c r="A1108" s="660" t="s">
        <v>2933</v>
      </c>
      <c r="B1108" s="661" t="s">
        <v>3242</v>
      </c>
      <c r="C1108" s="662" t="s">
        <v>2934</v>
      </c>
      <c r="D1108" s="663" t="s">
        <v>3254</v>
      </c>
      <c r="E1108" s="662" t="s">
        <v>586</v>
      </c>
      <c r="F1108" s="663" t="s">
        <v>3269</v>
      </c>
      <c r="G1108" s="662" t="s">
        <v>608</v>
      </c>
      <c r="H1108" s="662" t="s">
        <v>635</v>
      </c>
      <c r="I1108" s="662" t="s">
        <v>636</v>
      </c>
      <c r="J1108" s="662" t="s">
        <v>637</v>
      </c>
      <c r="K1108" s="662" t="s">
        <v>638</v>
      </c>
      <c r="L1108" s="664">
        <v>97.775119360295847</v>
      </c>
      <c r="M1108" s="664">
        <v>95</v>
      </c>
      <c r="N1108" s="665">
        <v>9288.6363392281055</v>
      </c>
    </row>
    <row r="1109" spans="1:14" ht="14.4" customHeight="1" x14ac:dyDescent="0.3">
      <c r="A1109" s="660" t="s">
        <v>2933</v>
      </c>
      <c r="B1109" s="661" t="s">
        <v>3242</v>
      </c>
      <c r="C1109" s="662" t="s">
        <v>2934</v>
      </c>
      <c r="D1109" s="663" t="s">
        <v>3254</v>
      </c>
      <c r="E1109" s="662" t="s">
        <v>586</v>
      </c>
      <c r="F1109" s="663" t="s">
        <v>3269</v>
      </c>
      <c r="G1109" s="662" t="s">
        <v>608</v>
      </c>
      <c r="H1109" s="662" t="s">
        <v>639</v>
      </c>
      <c r="I1109" s="662" t="s">
        <v>640</v>
      </c>
      <c r="J1109" s="662" t="s">
        <v>637</v>
      </c>
      <c r="K1109" s="662" t="s">
        <v>641</v>
      </c>
      <c r="L1109" s="664">
        <v>100.79241548044898</v>
      </c>
      <c r="M1109" s="664">
        <v>110</v>
      </c>
      <c r="N1109" s="665">
        <v>11087.165702849388</v>
      </c>
    </row>
    <row r="1110" spans="1:14" ht="14.4" customHeight="1" x14ac:dyDescent="0.3">
      <c r="A1110" s="660" t="s">
        <v>2933</v>
      </c>
      <c r="B1110" s="661" t="s">
        <v>3242</v>
      </c>
      <c r="C1110" s="662" t="s">
        <v>2934</v>
      </c>
      <c r="D1110" s="663" t="s">
        <v>3254</v>
      </c>
      <c r="E1110" s="662" t="s">
        <v>586</v>
      </c>
      <c r="F1110" s="663" t="s">
        <v>3269</v>
      </c>
      <c r="G1110" s="662" t="s">
        <v>608</v>
      </c>
      <c r="H1110" s="662" t="s">
        <v>642</v>
      </c>
      <c r="I1110" s="662" t="s">
        <v>643</v>
      </c>
      <c r="J1110" s="662" t="s">
        <v>644</v>
      </c>
      <c r="K1110" s="662" t="s">
        <v>645</v>
      </c>
      <c r="L1110" s="664">
        <v>167.46150500988801</v>
      </c>
      <c r="M1110" s="664">
        <v>106</v>
      </c>
      <c r="N1110" s="665">
        <v>17750.91953104813</v>
      </c>
    </row>
    <row r="1111" spans="1:14" ht="14.4" customHeight="1" x14ac:dyDescent="0.3">
      <c r="A1111" s="660" t="s">
        <v>2933</v>
      </c>
      <c r="B1111" s="661" t="s">
        <v>3242</v>
      </c>
      <c r="C1111" s="662" t="s">
        <v>2934</v>
      </c>
      <c r="D1111" s="663" t="s">
        <v>3254</v>
      </c>
      <c r="E1111" s="662" t="s">
        <v>586</v>
      </c>
      <c r="F1111" s="663" t="s">
        <v>3269</v>
      </c>
      <c r="G1111" s="662" t="s">
        <v>608</v>
      </c>
      <c r="H1111" s="662" t="s">
        <v>646</v>
      </c>
      <c r="I1111" s="662" t="s">
        <v>647</v>
      </c>
      <c r="J1111" s="662" t="s">
        <v>648</v>
      </c>
      <c r="K1111" s="662" t="s">
        <v>649</v>
      </c>
      <c r="L1111" s="664">
        <v>64.856761478156031</v>
      </c>
      <c r="M1111" s="664">
        <v>14</v>
      </c>
      <c r="N1111" s="665">
        <v>907.9946606941844</v>
      </c>
    </row>
    <row r="1112" spans="1:14" ht="14.4" customHeight="1" x14ac:dyDescent="0.3">
      <c r="A1112" s="660" t="s">
        <v>2933</v>
      </c>
      <c r="B1112" s="661" t="s">
        <v>3242</v>
      </c>
      <c r="C1112" s="662" t="s">
        <v>2934</v>
      </c>
      <c r="D1112" s="663" t="s">
        <v>3254</v>
      </c>
      <c r="E1112" s="662" t="s">
        <v>586</v>
      </c>
      <c r="F1112" s="663" t="s">
        <v>3269</v>
      </c>
      <c r="G1112" s="662" t="s">
        <v>608</v>
      </c>
      <c r="H1112" s="662" t="s">
        <v>662</v>
      </c>
      <c r="I1112" s="662" t="s">
        <v>663</v>
      </c>
      <c r="J1112" s="662" t="s">
        <v>664</v>
      </c>
      <c r="K1112" s="662" t="s">
        <v>665</v>
      </c>
      <c r="L1112" s="664">
        <v>27.749953576978402</v>
      </c>
      <c r="M1112" s="664">
        <v>31</v>
      </c>
      <c r="N1112" s="665">
        <v>860.24856088633044</v>
      </c>
    </row>
    <row r="1113" spans="1:14" ht="14.4" customHeight="1" x14ac:dyDescent="0.3">
      <c r="A1113" s="660" t="s">
        <v>2933</v>
      </c>
      <c r="B1113" s="661" t="s">
        <v>3242</v>
      </c>
      <c r="C1113" s="662" t="s">
        <v>2934</v>
      </c>
      <c r="D1113" s="663" t="s">
        <v>3254</v>
      </c>
      <c r="E1113" s="662" t="s">
        <v>586</v>
      </c>
      <c r="F1113" s="663" t="s">
        <v>3269</v>
      </c>
      <c r="G1113" s="662" t="s">
        <v>608</v>
      </c>
      <c r="H1113" s="662" t="s">
        <v>666</v>
      </c>
      <c r="I1113" s="662" t="s">
        <v>667</v>
      </c>
      <c r="J1113" s="662" t="s">
        <v>668</v>
      </c>
      <c r="K1113" s="662" t="s">
        <v>669</v>
      </c>
      <c r="L1113" s="664">
        <v>77.609668666166456</v>
      </c>
      <c r="M1113" s="664">
        <v>3</v>
      </c>
      <c r="N1113" s="665">
        <v>232.82900599849938</v>
      </c>
    </row>
    <row r="1114" spans="1:14" ht="14.4" customHeight="1" x14ac:dyDescent="0.3">
      <c r="A1114" s="660" t="s">
        <v>2933</v>
      </c>
      <c r="B1114" s="661" t="s">
        <v>3242</v>
      </c>
      <c r="C1114" s="662" t="s">
        <v>2934</v>
      </c>
      <c r="D1114" s="663" t="s">
        <v>3254</v>
      </c>
      <c r="E1114" s="662" t="s">
        <v>586</v>
      </c>
      <c r="F1114" s="663" t="s">
        <v>3269</v>
      </c>
      <c r="G1114" s="662" t="s">
        <v>608</v>
      </c>
      <c r="H1114" s="662" t="s">
        <v>670</v>
      </c>
      <c r="I1114" s="662" t="s">
        <v>671</v>
      </c>
      <c r="J1114" s="662" t="s">
        <v>672</v>
      </c>
      <c r="K1114" s="662" t="s">
        <v>673</v>
      </c>
      <c r="L1114" s="664">
        <v>64.09</v>
      </c>
      <c r="M1114" s="664">
        <v>3</v>
      </c>
      <c r="N1114" s="665">
        <v>192.27</v>
      </c>
    </row>
    <row r="1115" spans="1:14" ht="14.4" customHeight="1" x14ac:dyDescent="0.3">
      <c r="A1115" s="660" t="s">
        <v>2933</v>
      </c>
      <c r="B1115" s="661" t="s">
        <v>3242</v>
      </c>
      <c r="C1115" s="662" t="s">
        <v>2934</v>
      </c>
      <c r="D1115" s="663" t="s">
        <v>3254</v>
      </c>
      <c r="E1115" s="662" t="s">
        <v>586</v>
      </c>
      <c r="F1115" s="663" t="s">
        <v>3269</v>
      </c>
      <c r="G1115" s="662" t="s">
        <v>608</v>
      </c>
      <c r="H1115" s="662" t="s">
        <v>678</v>
      </c>
      <c r="I1115" s="662" t="s">
        <v>679</v>
      </c>
      <c r="J1115" s="662" t="s">
        <v>680</v>
      </c>
      <c r="K1115" s="662" t="s">
        <v>681</v>
      </c>
      <c r="L1115" s="664">
        <v>168.64100000000002</v>
      </c>
      <c r="M1115" s="664">
        <v>2</v>
      </c>
      <c r="N1115" s="665">
        <v>337.28200000000004</v>
      </c>
    </row>
    <row r="1116" spans="1:14" ht="14.4" customHeight="1" x14ac:dyDescent="0.3">
      <c r="A1116" s="660" t="s">
        <v>2933</v>
      </c>
      <c r="B1116" s="661" t="s">
        <v>3242</v>
      </c>
      <c r="C1116" s="662" t="s">
        <v>2934</v>
      </c>
      <c r="D1116" s="663" t="s">
        <v>3254</v>
      </c>
      <c r="E1116" s="662" t="s">
        <v>586</v>
      </c>
      <c r="F1116" s="663" t="s">
        <v>3269</v>
      </c>
      <c r="G1116" s="662" t="s">
        <v>608</v>
      </c>
      <c r="H1116" s="662" t="s">
        <v>693</v>
      </c>
      <c r="I1116" s="662" t="s">
        <v>694</v>
      </c>
      <c r="J1116" s="662" t="s">
        <v>695</v>
      </c>
      <c r="K1116" s="662" t="s">
        <v>696</v>
      </c>
      <c r="L1116" s="664">
        <v>58.899999999999977</v>
      </c>
      <c r="M1116" s="664">
        <v>8</v>
      </c>
      <c r="N1116" s="665">
        <v>471.19999999999982</v>
      </c>
    </row>
    <row r="1117" spans="1:14" ht="14.4" customHeight="1" x14ac:dyDescent="0.3">
      <c r="A1117" s="660" t="s">
        <v>2933</v>
      </c>
      <c r="B1117" s="661" t="s">
        <v>3242</v>
      </c>
      <c r="C1117" s="662" t="s">
        <v>2934</v>
      </c>
      <c r="D1117" s="663" t="s">
        <v>3254</v>
      </c>
      <c r="E1117" s="662" t="s">
        <v>586</v>
      </c>
      <c r="F1117" s="663" t="s">
        <v>3269</v>
      </c>
      <c r="G1117" s="662" t="s">
        <v>608</v>
      </c>
      <c r="H1117" s="662" t="s">
        <v>701</v>
      </c>
      <c r="I1117" s="662" t="s">
        <v>702</v>
      </c>
      <c r="J1117" s="662" t="s">
        <v>703</v>
      </c>
      <c r="K1117" s="662" t="s">
        <v>704</v>
      </c>
      <c r="L1117" s="664">
        <v>58.063327057856142</v>
      </c>
      <c r="M1117" s="664">
        <v>110</v>
      </c>
      <c r="N1117" s="665">
        <v>6386.9659763641757</v>
      </c>
    </row>
    <row r="1118" spans="1:14" ht="14.4" customHeight="1" x14ac:dyDescent="0.3">
      <c r="A1118" s="660" t="s">
        <v>2933</v>
      </c>
      <c r="B1118" s="661" t="s">
        <v>3242</v>
      </c>
      <c r="C1118" s="662" t="s">
        <v>2934</v>
      </c>
      <c r="D1118" s="663" t="s">
        <v>3254</v>
      </c>
      <c r="E1118" s="662" t="s">
        <v>586</v>
      </c>
      <c r="F1118" s="663" t="s">
        <v>3269</v>
      </c>
      <c r="G1118" s="662" t="s">
        <v>608</v>
      </c>
      <c r="H1118" s="662" t="s">
        <v>1775</v>
      </c>
      <c r="I1118" s="662" t="s">
        <v>1776</v>
      </c>
      <c r="J1118" s="662" t="s">
        <v>1777</v>
      </c>
      <c r="K1118" s="662" t="s">
        <v>1778</v>
      </c>
      <c r="L1118" s="664">
        <v>41.243206508587065</v>
      </c>
      <c r="M1118" s="664">
        <v>9</v>
      </c>
      <c r="N1118" s="665">
        <v>371.18885857728355</v>
      </c>
    </row>
    <row r="1119" spans="1:14" ht="14.4" customHeight="1" x14ac:dyDescent="0.3">
      <c r="A1119" s="660" t="s">
        <v>2933</v>
      </c>
      <c r="B1119" s="661" t="s">
        <v>3242</v>
      </c>
      <c r="C1119" s="662" t="s">
        <v>2934</v>
      </c>
      <c r="D1119" s="663" t="s">
        <v>3254</v>
      </c>
      <c r="E1119" s="662" t="s">
        <v>586</v>
      </c>
      <c r="F1119" s="663" t="s">
        <v>3269</v>
      </c>
      <c r="G1119" s="662" t="s">
        <v>608</v>
      </c>
      <c r="H1119" s="662" t="s">
        <v>713</v>
      </c>
      <c r="I1119" s="662" t="s">
        <v>714</v>
      </c>
      <c r="J1119" s="662" t="s">
        <v>715</v>
      </c>
      <c r="K1119" s="662" t="s">
        <v>716</v>
      </c>
      <c r="L1119" s="664">
        <v>240.7674244743545</v>
      </c>
      <c r="M1119" s="664">
        <v>40</v>
      </c>
      <c r="N1119" s="665">
        <v>9630.6969789741797</v>
      </c>
    </row>
    <row r="1120" spans="1:14" ht="14.4" customHeight="1" x14ac:dyDescent="0.3">
      <c r="A1120" s="660" t="s">
        <v>2933</v>
      </c>
      <c r="B1120" s="661" t="s">
        <v>3242</v>
      </c>
      <c r="C1120" s="662" t="s">
        <v>2934</v>
      </c>
      <c r="D1120" s="663" t="s">
        <v>3254</v>
      </c>
      <c r="E1120" s="662" t="s">
        <v>586</v>
      </c>
      <c r="F1120" s="663" t="s">
        <v>3269</v>
      </c>
      <c r="G1120" s="662" t="s">
        <v>608</v>
      </c>
      <c r="H1120" s="662" t="s">
        <v>2390</v>
      </c>
      <c r="I1120" s="662" t="s">
        <v>2391</v>
      </c>
      <c r="J1120" s="662" t="s">
        <v>885</v>
      </c>
      <c r="K1120" s="662" t="s">
        <v>2392</v>
      </c>
      <c r="L1120" s="664">
        <v>283.55858072166677</v>
      </c>
      <c r="M1120" s="664">
        <v>3</v>
      </c>
      <c r="N1120" s="665">
        <v>850.67574216500032</v>
      </c>
    </row>
    <row r="1121" spans="1:14" ht="14.4" customHeight="1" x14ac:dyDescent="0.3">
      <c r="A1121" s="660" t="s">
        <v>2933</v>
      </c>
      <c r="B1121" s="661" t="s">
        <v>3242</v>
      </c>
      <c r="C1121" s="662" t="s">
        <v>2934</v>
      </c>
      <c r="D1121" s="663" t="s">
        <v>3254</v>
      </c>
      <c r="E1121" s="662" t="s">
        <v>586</v>
      </c>
      <c r="F1121" s="663" t="s">
        <v>3269</v>
      </c>
      <c r="G1121" s="662" t="s">
        <v>608</v>
      </c>
      <c r="H1121" s="662" t="s">
        <v>2935</v>
      </c>
      <c r="I1121" s="662" t="s">
        <v>2936</v>
      </c>
      <c r="J1121" s="662" t="s">
        <v>2937</v>
      </c>
      <c r="K1121" s="662" t="s">
        <v>1234</v>
      </c>
      <c r="L1121" s="664">
        <v>138.30333333333337</v>
      </c>
      <c r="M1121" s="664">
        <v>3</v>
      </c>
      <c r="N1121" s="665">
        <v>414.91000000000008</v>
      </c>
    </row>
    <row r="1122" spans="1:14" ht="14.4" customHeight="1" x14ac:dyDescent="0.3">
      <c r="A1122" s="660" t="s">
        <v>2933</v>
      </c>
      <c r="B1122" s="661" t="s">
        <v>3242</v>
      </c>
      <c r="C1122" s="662" t="s">
        <v>2934</v>
      </c>
      <c r="D1122" s="663" t="s">
        <v>3254</v>
      </c>
      <c r="E1122" s="662" t="s">
        <v>586</v>
      </c>
      <c r="F1122" s="663" t="s">
        <v>3269</v>
      </c>
      <c r="G1122" s="662" t="s">
        <v>608</v>
      </c>
      <c r="H1122" s="662" t="s">
        <v>729</v>
      </c>
      <c r="I1122" s="662" t="s">
        <v>729</v>
      </c>
      <c r="J1122" s="662" t="s">
        <v>730</v>
      </c>
      <c r="K1122" s="662" t="s">
        <v>731</v>
      </c>
      <c r="L1122" s="664">
        <v>36.689629705352623</v>
      </c>
      <c r="M1122" s="664">
        <v>230</v>
      </c>
      <c r="N1122" s="665">
        <v>8438.6148322311037</v>
      </c>
    </row>
    <row r="1123" spans="1:14" ht="14.4" customHeight="1" x14ac:dyDescent="0.3">
      <c r="A1123" s="660" t="s">
        <v>2933</v>
      </c>
      <c r="B1123" s="661" t="s">
        <v>3242</v>
      </c>
      <c r="C1123" s="662" t="s">
        <v>2934</v>
      </c>
      <c r="D1123" s="663" t="s">
        <v>3254</v>
      </c>
      <c r="E1123" s="662" t="s">
        <v>586</v>
      </c>
      <c r="F1123" s="663" t="s">
        <v>3269</v>
      </c>
      <c r="G1123" s="662" t="s">
        <v>608</v>
      </c>
      <c r="H1123" s="662" t="s">
        <v>2938</v>
      </c>
      <c r="I1123" s="662" t="s">
        <v>2939</v>
      </c>
      <c r="J1123" s="662" t="s">
        <v>2940</v>
      </c>
      <c r="K1123" s="662" t="s">
        <v>2941</v>
      </c>
      <c r="L1123" s="664">
        <v>54.277559907443717</v>
      </c>
      <c r="M1123" s="664">
        <v>13</v>
      </c>
      <c r="N1123" s="665">
        <v>705.60827879676833</v>
      </c>
    </row>
    <row r="1124" spans="1:14" ht="14.4" customHeight="1" x14ac:dyDescent="0.3">
      <c r="A1124" s="660" t="s">
        <v>2933</v>
      </c>
      <c r="B1124" s="661" t="s">
        <v>3242</v>
      </c>
      <c r="C1124" s="662" t="s">
        <v>2934</v>
      </c>
      <c r="D1124" s="663" t="s">
        <v>3254</v>
      </c>
      <c r="E1124" s="662" t="s">
        <v>586</v>
      </c>
      <c r="F1124" s="663" t="s">
        <v>3269</v>
      </c>
      <c r="G1124" s="662" t="s">
        <v>608</v>
      </c>
      <c r="H1124" s="662" t="s">
        <v>752</v>
      </c>
      <c r="I1124" s="662" t="s">
        <v>753</v>
      </c>
      <c r="J1124" s="662" t="s">
        <v>754</v>
      </c>
      <c r="K1124" s="662" t="s">
        <v>755</v>
      </c>
      <c r="L1124" s="664">
        <v>113.5595151878606</v>
      </c>
      <c r="M1124" s="664">
        <v>1</v>
      </c>
      <c r="N1124" s="665">
        <v>113.5595151878606</v>
      </c>
    </row>
    <row r="1125" spans="1:14" ht="14.4" customHeight="1" x14ac:dyDescent="0.3">
      <c r="A1125" s="660" t="s">
        <v>2933</v>
      </c>
      <c r="B1125" s="661" t="s">
        <v>3242</v>
      </c>
      <c r="C1125" s="662" t="s">
        <v>2934</v>
      </c>
      <c r="D1125" s="663" t="s">
        <v>3254</v>
      </c>
      <c r="E1125" s="662" t="s">
        <v>586</v>
      </c>
      <c r="F1125" s="663" t="s">
        <v>3269</v>
      </c>
      <c r="G1125" s="662" t="s">
        <v>608</v>
      </c>
      <c r="H1125" s="662" t="s">
        <v>771</v>
      </c>
      <c r="I1125" s="662" t="s">
        <v>772</v>
      </c>
      <c r="J1125" s="662" t="s">
        <v>773</v>
      </c>
      <c r="K1125" s="662" t="s">
        <v>774</v>
      </c>
      <c r="L1125" s="664">
        <v>324.84983143720615</v>
      </c>
      <c r="M1125" s="664">
        <v>3</v>
      </c>
      <c r="N1125" s="665">
        <v>974.54949431161845</v>
      </c>
    </row>
    <row r="1126" spans="1:14" ht="14.4" customHeight="1" x14ac:dyDescent="0.3">
      <c r="A1126" s="660" t="s">
        <v>2933</v>
      </c>
      <c r="B1126" s="661" t="s">
        <v>3242</v>
      </c>
      <c r="C1126" s="662" t="s">
        <v>2934</v>
      </c>
      <c r="D1126" s="663" t="s">
        <v>3254</v>
      </c>
      <c r="E1126" s="662" t="s">
        <v>586</v>
      </c>
      <c r="F1126" s="663" t="s">
        <v>3269</v>
      </c>
      <c r="G1126" s="662" t="s">
        <v>608</v>
      </c>
      <c r="H1126" s="662" t="s">
        <v>786</v>
      </c>
      <c r="I1126" s="662" t="s">
        <v>787</v>
      </c>
      <c r="J1126" s="662" t="s">
        <v>788</v>
      </c>
      <c r="K1126" s="662" t="s">
        <v>789</v>
      </c>
      <c r="L1126" s="664">
        <v>316.63066666666668</v>
      </c>
      <c r="M1126" s="664">
        <v>1</v>
      </c>
      <c r="N1126" s="665">
        <v>316.63066666666668</v>
      </c>
    </row>
    <row r="1127" spans="1:14" ht="14.4" customHeight="1" x14ac:dyDescent="0.3">
      <c r="A1127" s="660" t="s">
        <v>2933</v>
      </c>
      <c r="B1127" s="661" t="s">
        <v>3242</v>
      </c>
      <c r="C1127" s="662" t="s">
        <v>2934</v>
      </c>
      <c r="D1127" s="663" t="s">
        <v>3254</v>
      </c>
      <c r="E1127" s="662" t="s">
        <v>586</v>
      </c>
      <c r="F1127" s="663" t="s">
        <v>3269</v>
      </c>
      <c r="G1127" s="662" t="s">
        <v>608</v>
      </c>
      <c r="H1127" s="662" t="s">
        <v>794</v>
      </c>
      <c r="I1127" s="662" t="s">
        <v>795</v>
      </c>
      <c r="J1127" s="662" t="s">
        <v>703</v>
      </c>
      <c r="K1127" s="662" t="s">
        <v>796</v>
      </c>
      <c r="L1127" s="664">
        <v>24.832953946591669</v>
      </c>
      <c r="M1127" s="664">
        <v>50</v>
      </c>
      <c r="N1127" s="665">
        <v>1241.6476973295835</v>
      </c>
    </row>
    <row r="1128" spans="1:14" ht="14.4" customHeight="1" x14ac:dyDescent="0.3">
      <c r="A1128" s="660" t="s">
        <v>2933</v>
      </c>
      <c r="B1128" s="661" t="s">
        <v>3242</v>
      </c>
      <c r="C1128" s="662" t="s">
        <v>2934</v>
      </c>
      <c r="D1128" s="663" t="s">
        <v>3254</v>
      </c>
      <c r="E1128" s="662" t="s">
        <v>586</v>
      </c>
      <c r="F1128" s="663" t="s">
        <v>3269</v>
      </c>
      <c r="G1128" s="662" t="s">
        <v>608</v>
      </c>
      <c r="H1128" s="662" t="s">
        <v>2942</v>
      </c>
      <c r="I1128" s="662" t="s">
        <v>2943</v>
      </c>
      <c r="J1128" s="662" t="s">
        <v>2944</v>
      </c>
      <c r="K1128" s="662" t="s">
        <v>2945</v>
      </c>
      <c r="L1128" s="664">
        <v>62.63680377172841</v>
      </c>
      <c r="M1128" s="664">
        <v>20</v>
      </c>
      <c r="N1128" s="665">
        <v>1252.7360754345682</v>
      </c>
    </row>
    <row r="1129" spans="1:14" ht="14.4" customHeight="1" x14ac:dyDescent="0.3">
      <c r="A1129" s="660" t="s">
        <v>2933</v>
      </c>
      <c r="B1129" s="661" t="s">
        <v>3242</v>
      </c>
      <c r="C1129" s="662" t="s">
        <v>2934</v>
      </c>
      <c r="D1129" s="663" t="s">
        <v>3254</v>
      </c>
      <c r="E1129" s="662" t="s">
        <v>586</v>
      </c>
      <c r="F1129" s="663" t="s">
        <v>3269</v>
      </c>
      <c r="G1129" s="662" t="s">
        <v>608</v>
      </c>
      <c r="H1129" s="662" t="s">
        <v>801</v>
      </c>
      <c r="I1129" s="662" t="s">
        <v>802</v>
      </c>
      <c r="J1129" s="662" t="s">
        <v>803</v>
      </c>
      <c r="K1129" s="662" t="s">
        <v>804</v>
      </c>
      <c r="L1129" s="664">
        <v>74.20974588540335</v>
      </c>
      <c r="M1129" s="664">
        <v>20</v>
      </c>
      <c r="N1129" s="665">
        <v>1484.1949177080671</v>
      </c>
    </row>
    <row r="1130" spans="1:14" ht="14.4" customHeight="1" x14ac:dyDescent="0.3">
      <c r="A1130" s="660" t="s">
        <v>2933</v>
      </c>
      <c r="B1130" s="661" t="s">
        <v>3242</v>
      </c>
      <c r="C1130" s="662" t="s">
        <v>2934</v>
      </c>
      <c r="D1130" s="663" t="s">
        <v>3254</v>
      </c>
      <c r="E1130" s="662" t="s">
        <v>586</v>
      </c>
      <c r="F1130" s="663" t="s">
        <v>3269</v>
      </c>
      <c r="G1130" s="662" t="s">
        <v>608</v>
      </c>
      <c r="H1130" s="662" t="s">
        <v>1786</v>
      </c>
      <c r="I1130" s="662" t="s">
        <v>1787</v>
      </c>
      <c r="J1130" s="662" t="s">
        <v>1788</v>
      </c>
      <c r="K1130" s="662"/>
      <c r="L1130" s="664">
        <v>206.50104597291224</v>
      </c>
      <c r="M1130" s="664">
        <v>23</v>
      </c>
      <c r="N1130" s="665">
        <v>4749.5240573769815</v>
      </c>
    </row>
    <row r="1131" spans="1:14" ht="14.4" customHeight="1" x14ac:dyDescent="0.3">
      <c r="A1131" s="660" t="s">
        <v>2933</v>
      </c>
      <c r="B1131" s="661" t="s">
        <v>3242</v>
      </c>
      <c r="C1131" s="662" t="s">
        <v>2934</v>
      </c>
      <c r="D1131" s="663" t="s">
        <v>3254</v>
      </c>
      <c r="E1131" s="662" t="s">
        <v>586</v>
      </c>
      <c r="F1131" s="663" t="s">
        <v>3269</v>
      </c>
      <c r="G1131" s="662" t="s">
        <v>608</v>
      </c>
      <c r="H1131" s="662" t="s">
        <v>1789</v>
      </c>
      <c r="I1131" s="662" t="s">
        <v>1790</v>
      </c>
      <c r="J1131" s="662" t="s">
        <v>1791</v>
      </c>
      <c r="K1131" s="662" t="s">
        <v>1792</v>
      </c>
      <c r="L1131" s="664">
        <v>155.94000000000003</v>
      </c>
      <c r="M1131" s="664">
        <v>3</v>
      </c>
      <c r="N1131" s="665">
        <v>467.82000000000011</v>
      </c>
    </row>
    <row r="1132" spans="1:14" ht="14.4" customHeight="1" x14ac:dyDescent="0.3">
      <c r="A1132" s="660" t="s">
        <v>2933</v>
      </c>
      <c r="B1132" s="661" t="s">
        <v>3242</v>
      </c>
      <c r="C1132" s="662" t="s">
        <v>2934</v>
      </c>
      <c r="D1132" s="663" t="s">
        <v>3254</v>
      </c>
      <c r="E1132" s="662" t="s">
        <v>586</v>
      </c>
      <c r="F1132" s="663" t="s">
        <v>3269</v>
      </c>
      <c r="G1132" s="662" t="s">
        <v>608</v>
      </c>
      <c r="H1132" s="662" t="s">
        <v>2414</v>
      </c>
      <c r="I1132" s="662" t="s">
        <v>2415</v>
      </c>
      <c r="J1132" s="662" t="s">
        <v>2416</v>
      </c>
      <c r="K1132" s="662" t="s">
        <v>1179</v>
      </c>
      <c r="L1132" s="664">
        <v>73.975513270747996</v>
      </c>
      <c r="M1132" s="664">
        <v>29</v>
      </c>
      <c r="N1132" s="665">
        <v>2145.289884851692</v>
      </c>
    </row>
    <row r="1133" spans="1:14" ht="14.4" customHeight="1" x14ac:dyDescent="0.3">
      <c r="A1133" s="660" t="s">
        <v>2933</v>
      </c>
      <c r="B1133" s="661" t="s">
        <v>3242</v>
      </c>
      <c r="C1133" s="662" t="s">
        <v>2934</v>
      </c>
      <c r="D1133" s="663" t="s">
        <v>3254</v>
      </c>
      <c r="E1133" s="662" t="s">
        <v>586</v>
      </c>
      <c r="F1133" s="663" t="s">
        <v>3269</v>
      </c>
      <c r="G1133" s="662" t="s">
        <v>608</v>
      </c>
      <c r="H1133" s="662" t="s">
        <v>2946</v>
      </c>
      <c r="I1133" s="662" t="s">
        <v>2947</v>
      </c>
      <c r="J1133" s="662" t="s">
        <v>2948</v>
      </c>
      <c r="K1133" s="662" t="s">
        <v>2949</v>
      </c>
      <c r="L1133" s="664">
        <v>125.06989419485892</v>
      </c>
      <c r="M1133" s="664">
        <v>3</v>
      </c>
      <c r="N1133" s="665">
        <v>375.20968258457674</v>
      </c>
    </row>
    <row r="1134" spans="1:14" ht="14.4" customHeight="1" x14ac:dyDescent="0.3">
      <c r="A1134" s="660" t="s">
        <v>2933</v>
      </c>
      <c r="B1134" s="661" t="s">
        <v>3242</v>
      </c>
      <c r="C1134" s="662" t="s">
        <v>2934</v>
      </c>
      <c r="D1134" s="663" t="s">
        <v>3254</v>
      </c>
      <c r="E1134" s="662" t="s">
        <v>586</v>
      </c>
      <c r="F1134" s="663" t="s">
        <v>3269</v>
      </c>
      <c r="G1134" s="662" t="s">
        <v>608</v>
      </c>
      <c r="H1134" s="662" t="s">
        <v>840</v>
      </c>
      <c r="I1134" s="662" t="s">
        <v>841</v>
      </c>
      <c r="J1134" s="662" t="s">
        <v>842</v>
      </c>
      <c r="K1134" s="662" t="s">
        <v>843</v>
      </c>
      <c r="L1134" s="664">
        <v>63.862258260184142</v>
      </c>
      <c r="M1134" s="664">
        <v>31</v>
      </c>
      <c r="N1134" s="665">
        <v>1979.7300060657085</v>
      </c>
    </row>
    <row r="1135" spans="1:14" ht="14.4" customHeight="1" x14ac:dyDescent="0.3">
      <c r="A1135" s="660" t="s">
        <v>2933</v>
      </c>
      <c r="B1135" s="661" t="s">
        <v>3242</v>
      </c>
      <c r="C1135" s="662" t="s">
        <v>2934</v>
      </c>
      <c r="D1135" s="663" t="s">
        <v>3254</v>
      </c>
      <c r="E1135" s="662" t="s">
        <v>586</v>
      </c>
      <c r="F1135" s="663" t="s">
        <v>3269</v>
      </c>
      <c r="G1135" s="662" t="s">
        <v>608</v>
      </c>
      <c r="H1135" s="662" t="s">
        <v>2950</v>
      </c>
      <c r="I1135" s="662" t="s">
        <v>2951</v>
      </c>
      <c r="J1135" s="662" t="s">
        <v>2952</v>
      </c>
      <c r="K1135" s="662" t="s">
        <v>2953</v>
      </c>
      <c r="L1135" s="664">
        <v>162.57772437316919</v>
      </c>
      <c r="M1135" s="664">
        <v>2</v>
      </c>
      <c r="N1135" s="665">
        <v>325.15544874633838</v>
      </c>
    </row>
    <row r="1136" spans="1:14" ht="14.4" customHeight="1" x14ac:dyDescent="0.3">
      <c r="A1136" s="660" t="s">
        <v>2933</v>
      </c>
      <c r="B1136" s="661" t="s">
        <v>3242</v>
      </c>
      <c r="C1136" s="662" t="s">
        <v>2934</v>
      </c>
      <c r="D1136" s="663" t="s">
        <v>3254</v>
      </c>
      <c r="E1136" s="662" t="s">
        <v>586</v>
      </c>
      <c r="F1136" s="663" t="s">
        <v>3269</v>
      </c>
      <c r="G1136" s="662" t="s">
        <v>608</v>
      </c>
      <c r="H1136" s="662" t="s">
        <v>1808</v>
      </c>
      <c r="I1136" s="662" t="s">
        <v>1809</v>
      </c>
      <c r="J1136" s="662" t="s">
        <v>850</v>
      </c>
      <c r="K1136" s="662" t="s">
        <v>1810</v>
      </c>
      <c r="L1136" s="664">
        <v>126.69978193669226</v>
      </c>
      <c r="M1136" s="664">
        <v>33</v>
      </c>
      <c r="N1136" s="665">
        <v>4181.0928039108449</v>
      </c>
    </row>
    <row r="1137" spans="1:14" ht="14.4" customHeight="1" x14ac:dyDescent="0.3">
      <c r="A1137" s="660" t="s">
        <v>2933</v>
      </c>
      <c r="B1137" s="661" t="s">
        <v>3242</v>
      </c>
      <c r="C1137" s="662" t="s">
        <v>2934</v>
      </c>
      <c r="D1137" s="663" t="s">
        <v>3254</v>
      </c>
      <c r="E1137" s="662" t="s">
        <v>586</v>
      </c>
      <c r="F1137" s="663" t="s">
        <v>3269</v>
      </c>
      <c r="G1137" s="662" t="s">
        <v>608</v>
      </c>
      <c r="H1137" s="662" t="s">
        <v>856</v>
      </c>
      <c r="I1137" s="662" t="s">
        <v>857</v>
      </c>
      <c r="J1137" s="662" t="s">
        <v>858</v>
      </c>
      <c r="K1137" s="662" t="s">
        <v>859</v>
      </c>
      <c r="L1137" s="664">
        <v>67.779938974237524</v>
      </c>
      <c r="M1137" s="664">
        <v>1</v>
      </c>
      <c r="N1137" s="665">
        <v>67.779938974237524</v>
      </c>
    </row>
    <row r="1138" spans="1:14" ht="14.4" customHeight="1" x14ac:dyDescent="0.3">
      <c r="A1138" s="660" t="s">
        <v>2933</v>
      </c>
      <c r="B1138" s="661" t="s">
        <v>3242</v>
      </c>
      <c r="C1138" s="662" t="s">
        <v>2934</v>
      </c>
      <c r="D1138" s="663" t="s">
        <v>3254</v>
      </c>
      <c r="E1138" s="662" t="s">
        <v>586</v>
      </c>
      <c r="F1138" s="663" t="s">
        <v>3269</v>
      </c>
      <c r="G1138" s="662" t="s">
        <v>608</v>
      </c>
      <c r="H1138" s="662" t="s">
        <v>2954</v>
      </c>
      <c r="I1138" s="662" t="s">
        <v>2955</v>
      </c>
      <c r="J1138" s="662" t="s">
        <v>1920</v>
      </c>
      <c r="K1138" s="662" t="s">
        <v>2956</v>
      </c>
      <c r="L1138" s="664">
        <v>42.56666666666667</v>
      </c>
      <c r="M1138" s="664">
        <v>60</v>
      </c>
      <c r="N1138" s="665">
        <v>2554</v>
      </c>
    </row>
    <row r="1139" spans="1:14" ht="14.4" customHeight="1" x14ac:dyDescent="0.3">
      <c r="A1139" s="660" t="s">
        <v>2933</v>
      </c>
      <c r="B1139" s="661" t="s">
        <v>3242</v>
      </c>
      <c r="C1139" s="662" t="s">
        <v>2934</v>
      </c>
      <c r="D1139" s="663" t="s">
        <v>3254</v>
      </c>
      <c r="E1139" s="662" t="s">
        <v>586</v>
      </c>
      <c r="F1139" s="663" t="s">
        <v>3269</v>
      </c>
      <c r="G1139" s="662" t="s">
        <v>608</v>
      </c>
      <c r="H1139" s="662" t="s">
        <v>864</v>
      </c>
      <c r="I1139" s="662" t="s">
        <v>865</v>
      </c>
      <c r="J1139" s="662" t="s">
        <v>866</v>
      </c>
      <c r="K1139" s="662" t="s">
        <v>867</v>
      </c>
      <c r="L1139" s="664">
        <v>88.638000000000005</v>
      </c>
      <c r="M1139" s="664">
        <v>1</v>
      </c>
      <c r="N1139" s="665">
        <v>88.638000000000005</v>
      </c>
    </row>
    <row r="1140" spans="1:14" ht="14.4" customHeight="1" x14ac:dyDescent="0.3">
      <c r="A1140" s="660" t="s">
        <v>2933</v>
      </c>
      <c r="B1140" s="661" t="s">
        <v>3242</v>
      </c>
      <c r="C1140" s="662" t="s">
        <v>2934</v>
      </c>
      <c r="D1140" s="663" t="s">
        <v>3254</v>
      </c>
      <c r="E1140" s="662" t="s">
        <v>586</v>
      </c>
      <c r="F1140" s="663" t="s">
        <v>3269</v>
      </c>
      <c r="G1140" s="662" t="s">
        <v>608</v>
      </c>
      <c r="H1140" s="662" t="s">
        <v>2430</v>
      </c>
      <c r="I1140" s="662" t="s">
        <v>2431</v>
      </c>
      <c r="J1140" s="662" t="s">
        <v>2294</v>
      </c>
      <c r="K1140" s="662" t="s">
        <v>2432</v>
      </c>
      <c r="L1140" s="664">
        <v>48.679709052205695</v>
      </c>
      <c r="M1140" s="664">
        <v>5</v>
      </c>
      <c r="N1140" s="665">
        <v>243.39854526102846</v>
      </c>
    </row>
    <row r="1141" spans="1:14" ht="14.4" customHeight="1" x14ac:dyDescent="0.3">
      <c r="A1141" s="660" t="s">
        <v>2933</v>
      </c>
      <c r="B1141" s="661" t="s">
        <v>3242</v>
      </c>
      <c r="C1141" s="662" t="s">
        <v>2934</v>
      </c>
      <c r="D1141" s="663" t="s">
        <v>3254</v>
      </c>
      <c r="E1141" s="662" t="s">
        <v>586</v>
      </c>
      <c r="F1141" s="663" t="s">
        <v>3269</v>
      </c>
      <c r="G1141" s="662" t="s">
        <v>608</v>
      </c>
      <c r="H1141" s="662" t="s">
        <v>1811</v>
      </c>
      <c r="I1141" s="662" t="s">
        <v>1811</v>
      </c>
      <c r="J1141" s="662" t="s">
        <v>711</v>
      </c>
      <c r="K1141" s="662" t="s">
        <v>1812</v>
      </c>
      <c r="L1141" s="664">
        <v>103.95596548494946</v>
      </c>
      <c r="M1141" s="664">
        <v>10</v>
      </c>
      <c r="N1141" s="665">
        <v>1039.5596548494946</v>
      </c>
    </row>
    <row r="1142" spans="1:14" ht="14.4" customHeight="1" x14ac:dyDescent="0.3">
      <c r="A1142" s="660" t="s">
        <v>2933</v>
      </c>
      <c r="B1142" s="661" t="s">
        <v>3242</v>
      </c>
      <c r="C1142" s="662" t="s">
        <v>2934</v>
      </c>
      <c r="D1142" s="663" t="s">
        <v>3254</v>
      </c>
      <c r="E1142" s="662" t="s">
        <v>586</v>
      </c>
      <c r="F1142" s="663" t="s">
        <v>3269</v>
      </c>
      <c r="G1142" s="662" t="s">
        <v>608</v>
      </c>
      <c r="H1142" s="662" t="s">
        <v>868</v>
      </c>
      <c r="I1142" s="662" t="s">
        <v>869</v>
      </c>
      <c r="J1142" s="662" t="s">
        <v>870</v>
      </c>
      <c r="K1142" s="662" t="s">
        <v>871</v>
      </c>
      <c r="L1142" s="664">
        <v>40.429668831275222</v>
      </c>
      <c r="M1142" s="664">
        <v>1</v>
      </c>
      <c r="N1142" s="665">
        <v>40.429668831275222</v>
      </c>
    </row>
    <row r="1143" spans="1:14" ht="14.4" customHeight="1" x14ac:dyDescent="0.3">
      <c r="A1143" s="660" t="s">
        <v>2933</v>
      </c>
      <c r="B1143" s="661" t="s">
        <v>3242</v>
      </c>
      <c r="C1143" s="662" t="s">
        <v>2934</v>
      </c>
      <c r="D1143" s="663" t="s">
        <v>3254</v>
      </c>
      <c r="E1143" s="662" t="s">
        <v>586</v>
      </c>
      <c r="F1143" s="663" t="s">
        <v>3269</v>
      </c>
      <c r="G1143" s="662" t="s">
        <v>608</v>
      </c>
      <c r="H1143" s="662" t="s">
        <v>872</v>
      </c>
      <c r="I1143" s="662" t="s">
        <v>873</v>
      </c>
      <c r="J1143" s="662" t="s">
        <v>870</v>
      </c>
      <c r="K1143" s="662" t="s">
        <v>874</v>
      </c>
      <c r="L1143" s="664">
        <v>279.79863598328444</v>
      </c>
      <c r="M1143" s="664">
        <v>11</v>
      </c>
      <c r="N1143" s="665">
        <v>3077.7849958161291</v>
      </c>
    </row>
    <row r="1144" spans="1:14" ht="14.4" customHeight="1" x14ac:dyDescent="0.3">
      <c r="A1144" s="660" t="s">
        <v>2933</v>
      </c>
      <c r="B1144" s="661" t="s">
        <v>3242</v>
      </c>
      <c r="C1144" s="662" t="s">
        <v>2934</v>
      </c>
      <c r="D1144" s="663" t="s">
        <v>3254</v>
      </c>
      <c r="E1144" s="662" t="s">
        <v>586</v>
      </c>
      <c r="F1144" s="663" t="s">
        <v>3269</v>
      </c>
      <c r="G1144" s="662" t="s">
        <v>608</v>
      </c>
      <c r="H1144" s="662" t="s">
        <v>2957</v>
      </c>
      <c r="I1144" s="662" t="s">
        <v>2958</v>
      </c>
      <c r="J1144" s="662" t="s">
        <v>2959</v>
      </c>
      <c r="K1144" s="662" t="s">
        <v>2960</v>
      </c>
      <c r="L1144" s="664">
        <v>72.559898719724359</v>
      </c>
      <c r="M1144" s="664">
        <v>3</v>
      </c>
      <c r="N1144" s="665">
        <v>217.67969615917306</v>
      </c>
    </row>
    <row r="1145" spans="1:14" ht="14.4" customHeight="1" x14ac:dyDescent="0.3">
      <c r="A1145" s="660" t="s">
        <v>2933</v>
      </c>
      <c r="B1145" s="661" t="s">
        <v>3242</v>
      </c>
      <c r="C1145" s="662" t="s">
        <v>2934</v>
      </c>
      <c r="D1145" s="663" t="s">
        <v>3254</v>
      </c>
      <c r="E1145" s="662" t="s">
        <v>586</v>
      </c>
      <c r="F1145" s="663" t="s">
        <v>3269</v>
      </c>
      <c r="G1145" s="662" t="s">
        <v>608</v>
      </c>
      <c r="H1145" s="662" t="s">
        <v>875</v>
      </c>
      <c r="I1145" s="662" t="s">
        <v>876</v>
      </c>
      <c r="J1145" s="662" t="s">
        <v>877</v>
      </c>
      <c r="K1145" s="662" t="s">
        <v>878</v>
      </c>
      <c r="L1145" s="664">
        <v>376.24428134580342</v>
      </c>
      <c r="M1145" s="664">
        <v>5</v>
      </c>
      <c r="N1145" s="665">
        <v>1881.2214067290172</v>
      </c>
    </row>
    <row r="1146" spans="1:14" ht="14.4" customHeight="1" x14ac:dyDescent="0.3">
      <c r="A1146" s="660" t="s">
        <v>2933</v>
      </c>
      <c r="B1146" s="661" t="s">
        <v>3242</v>
      </c>
      <c r="C1146" s="662" t="s">
        <v>2934</v>
      </c>
      <c r="D1146" s="663" t="s">
        <v>3254</v>
      </c>
      <c r="E1146" s="662" t="s">
        <v>586</v>
      </c>
      <c r="F1146" s="663" t="s">
        <v>3269</v>
      </c>
      <c r="G1146" s="662" t="s">
        <v>608</v>
      </c>
      <c r="H1146" s="662" t="s">
        <v>2961</v>
      </c>
      <c r="I1146" s="662" t="s">
        <v>2962</v>
      </c>
      <c r="J1146" s="662" t="s">
        <v>2963</v>
      </c>
      <c r="K1146" s="662" t="s">
        <v>2964</v>
      </c>
      <c r="L1146" s="664">
        <v>37.840000000000003</v>
      </c>
      <c r="M1146" s="664">
        <v>1</v>
      </c>
      <c r="N1146" s="665">
        <v>37.840000000000003</v>
      </c>
    </row>
    <row r="1147" spans="1:14" ht="14.4" customHeight="1" x14ac:dyDescent="0.3">
      <c r="A1147" s="660" t="s">
        <v>2933</v>
      </c>
      <c r="B1147" s="661" t="s">
        <v>3242</v>
      </c>
      <c r="C1147" s="662" t="s">
        <v>2934</v>
      </c>
      <c r="D1147" s="663" t="s">
        <v>3254</v>
      </c>
      <c r="E1147" s="662" t="s">
        <v>586</v>
      </c>
      <c r="F1147" s="663" t="s">
        <v>3269</v>
      </c>
      <c r="G1147" s="662" t="s">
        <v>608</v>
      </c>
      <c r="H1147" s="662" t="s">
        <v>2437</v>
      </c>
      <c r="I1147" s="662" t="s">
        <v>2438</v>
      </c>
      <c r="J1147" s="662" t="s">
        <v>2439</v>
      </c>
      <c r="K1147" s="662" t="s">
        <v>2440</v>
      </c>
      <c r="L1147" s="664">
        <v>112.60000000000002</v>
      </c>
      <c r="M1147" s="664">
        <v>1</v>
      </c>
      <c r="N1147" s="665">
        <v>112.60000000000002</v>
      </c>
    </row>
    <row r="1148" spans="1:14" ht="14.4" customHeight="1" x14ac:dyDescent="0.3">
      <c r="A1148" s="660" t="s">
        <v>2933</v>
      </c>
      <c r="B1148" s="661" t="s">
        <v>3242</v>
      </c>
      <c r="C1148" s="662" t="s">
        <v>2934</v>
      </c>
      <c r="D1148" s="663" t="s">
        <v>3254</v>
      </c>
      <c r="E1148" s="662" t="s">
        <v>586</v>
      </c>
      <c r="F1148" s="663" t="s">
        <v>3269</v>
      </c>
      <c r="G1148" s="662" t="s">
        <v>608</v>
      </c>
      <c r="H1148" s="662" t="s">
        <v>906</v>
      </c>
      <c r="I1148" s="662" t="s">
        <v>215</v>
      </c>
      <c r="J1148" s="662" t="s">
        <v>907</v>
      </c>
      <c r="K1148" s="662"/>
      <c r="L1148" s="664">
        <v>97.320289760862039</v>
      </c>
      <c r="M1148" s="664">
        <v>95</v>
      </c>
      <c r="N1148" s="665">
        <v>9245.4275272818941</v>
      </c>
    </row>
    <row r="1149" spans="1:14" ht="14.4" customHeight="1" x14ac:dyDescent="0.3">
      <c r="A1149" s="660" t="s">
        <v>2933</v>
      </c>
      <c r="B1149" s="661" t="s">
        <v>3242</v>
      </c>
      <c r="C1149" s="662" t="s">
        <v>2934</v>
      </c>
      <c r="D1149" s="663" t="s">
        <v>3254</v>
      </c>
      <c r="E1149" s="662" t="s">
        <v>586</v>
      </c>
      <c r="F1149" s="663" t="s">
        <v>3269</v>
      </c>
      <c r="G1149" s="662" t="s">
        <v>608</v>
      </c>
      <c r="H1149" s="662" t="s">
        <v>2965</v>
      </c>
      <c r="I1149" s="662" t="s">
        <v>215</v>
      </c>
      <c r="J1149" s="662" t="s">
        <v>2966</v>
      </c>
      <c r="K1149" s="662" t="s">
        <v>2967</v>
      </c>
      <c r="L1149" s="664">
        <v>181.05499999999998</v>
      </c>
      <c r="M1149" s="664">
        <v>3</v>
      </c>
      <c r="N1149" s="665">
        <v>543.16499999999996</v>
      </c>
    </row>
    <row r="1150" spans="1:14" ht="14.4" customHeight="1" x14ac:dyDescent="0.3">
      <c r="A1150" s="660" t="s">
        <v>2933</v>
      </c>
      <c r="B1150" s="661" t="s">
        <v>3242</v>
      </c>
      <c r="C1150" s="662" t="s">
        <v>2934</v>
      </c>
      <c r="D1150" s="663" t="s">
        <v>3254</v>
      </c>
      <c r="E1150" s="662" t="s">
        <v>586</v>
      </c>
      <c r="F1150" s="663" t="s">
        <v>3269</v>
      </c>
      <c r="G1150" s="662" t="s">
        <v>608</v>
      </c>
      <c r="H1150" s="662" t="s">
        <v>916</v>
      </c>
      <c r="I1150" s="662" t="s">
        <v>215</v>
      </c>
      <c r="J1150" s="662" t="s">
        <v>917</v>
      </c>
      <c r="K1150" s="662"/>
      <c r="L1150" s="664">
        <v>100.09249999999999</v>
      </c>
      <c r="M1150" s="664">
        <v>16</v>
      </c>
      <c r="N1150" s="665">
        <v>1601.4799999999998</v>
      </c>
    </row>
    <row r="1151" spans="1:14" ht="14.4" customHeight="1" x14ac:dyDescent="0.3">
      <c r="A1151" s="660" t="s">
        <v>2933</v>
      </c>
      <c r="B1151" s="661" t="s">
        <v>3242</v>
      </c>
      <c r="C1151" s="662" t="s">
        <v>2934</v>
      </c>
      <c r="D1151" s="663" t="s">
        <v>3254</v>
      </c>
      <c r="E1151" s="662" t="s">
        <v>586</v>
      </c>
      <c r="F1151" s="663" t="s">
        <v>3269</v>
      </c>
      <c r="G1151" s="662" t="s">
        <v>608</v>
      </c>
      <c r="H1151" s="662" t="s">
        <v>922</v>
      </c>
      <c r="I1151" s="662" t="s">
        <v>215</v>
      </c>
      <c r="J1151" s="662" t="s">
        <v>923</v>
      </c>
      <c r="K1151" s="662" t="s">
        <v>924</v>
      </c>
      <c r="L1151" s="664">
        <v>1440.12</v>
      </c>
      <c r="M1151" s="664">
        <v>1</v>
      </c>
      <c r="N1151" s="665">
        <v>1440.12</v>
      </c>
    </row>
    <row r="1152" spans="1:14" ht="14.4" customHeight="1" x14ac:dyDescent="0.3">
      <c r="A1152" s="660" t="s">
        <v>2933</v>
      </c>
      <c r="B1152" s="661" t="s">
        <v>3242</v>
      </c>
      <c r="C1152" s="662" t="s">
        <v>2934</v>
      </c>
      <c r="D1152" s="663" t="s">
        <v>3254</v>
      </c>
      <c r="E1152" s="662" t="s">
        <v>586</v>
      </c>
      <c r="F1152" s="663" t="s">
        <v>3269</v>
      </c>
      <c r="G1152" s="662" t="s">
        <v>608</v>
      </c>
      <c r="H1152" s="662" t="s">
        <v>932</v>
      </c>
      <c r="I1152" s="662" t="s">
        <v>933</v>
      </c>
      <c r="J1152" s="662" t="s">
        <v>934</v>
      </c>
      <c r="K1152" s="662" t="s">
        <v>935</v>
      </c>
      <c r="L1152" s="664">
        <v>113.01318451307266</v>
      </c>
      <c r="M1152" s="664">
        <v>120</v>
      </c>
      <c r="N1152" s="665">
        <v>13561.582141568719</v>
      </c>
    </row>
    <row r="1153" spans="1:14" ht="14.4" customHeight="1" x14ac:dyDescent="0.3">
      <c r="A1153" s="660" t="s">
        <v>2933</v>
      </c>
      <c r="B1153" s="661" t="s">
        <v>3242</v>
      </c>
      <c r="C1153" s="662" t="s">
        <v>2934</v>
      </c>
      <c r="D1153" s="663" t="s">
        <v>3254</v>
      </c>
      <c r="E1153" s="662" t="s">
        <v>586</v>
      </c>
      <c r="F1153" s="663" t="s">
        <v>3269</v>
      </c>
      <c r="G1153" s="662" t="s">
        <v>608</v>
      </c>
      <c r="H1153" s="662" t="s">
        <v>940</v>
      </c>
      <c r="I1153" s="662" t="s">
        <v>941</v>
      </c>
      <c r="J1153" s="662" t="s">
        <v>942</v>
      </c>
      <c r="K1153" s="662" t="s">
        <v>943</v>
      </c>
      <c r="L1153" s="664">
        <v>111.42901791635579</v>
      </c>
      <c r="M1153" s="664">
        <v>2</v>
      </c>
      <c r="N1153" s="665">
        <v>222.85803583271158</v>
      </c>
    </row>
    <row r="1154" spans="1:14" ht="14.4" customHeight="1" x14ac:dyDescent="0.3">
      <c r="A1154" s="660" t="s">
        <v>2933</v>
      </c>
      <c r="B1154" s="661" t="s">
        <v>3242</v>
      </c>
      <c r="C1154" s="662" t="s">
        <v>2934</v>
      </c>
      <c r="D1154" s="663" t="s">
        <v>3254</v>
      </c>
      <c r="E1154" s="662" t="s">
        <v>586</v>
      </c>
      <c r="F1154" s="663" t="s">
        <v>3269</v>
      </c>
      <c r="G1154" s="662" t="s">
        <v>608</v>
      </c>
      <c r="H1154" s="662" t="s">
        <v>948</v>
      </c>
      <c r="I1154" s="662" t="s">
        <v>949</v>
      </c>
      <c r="J1154" s="662" t="s">
        <v>950</v>
      </c>
      <c r="K1154" s="662" t="s">
        <v>951</v>
      </c>
      <c r="L1154" s="664">
        <v>87.324999999999989</v>
      </c>
      <c r="M1154" s="664">
        <v>12</v>
      </c>
      <c r="N1154" s="665">
        <v>1047.8999999999999</v>
      </c>
    </row>
    <row r="1155" spans="1:14" ht="14.4" customHeight="1" x14ac:dyDescent="0.3">
      <c r="A1155" s="660" t="s">
        <v>2933</v>
      </c>
      <c r="B1155" s="661" t="s">
        <v>3242</v>
      </c>
      <c r="C1155" s="662" t="s">
        <v>2934</v>
      </c>
      <c r="D1155" s="663" t="s">
        <v>3254</v>
      </c>
      <c r="E1155" s="662" t="s">
        <v>586</v>
      </c>
      <c r="F1155" s="663" t="s">
        <v>3269</v>
      </c>
      <c r="G1155" s="662" t="s">
        <v>608</v>
      </c>
      <c r="H1155" s="662" t="s">
        <v>985</v>
      </c>
      <c r="I1155" s="662" t="s">
        <v>986</v>
      </c>
      <c r="J1155" s="662" t="s">
        <v>972</v>
      </c>
      <c r="K1155" s="662" t="s">
        <v>987</v>
      </c>
      <c r="L1155" s="664">
        <v>26.874927843269617</v>
      </c>
      <c r="M1155" s="664">
        <v>36</v>
      </c>
      <c r="N1155" s="665">
        <v>967.49740235770628</v>
      </c>
    </row>
    <row r="1156" spans="1:14" ht="14.4" customHeight="1" x14ac:dyDescent="0.3">
      <c r="A1156" s="660" t="s">
        <v>2933</v>
      </c>
      <c r="B1156" s="661" t="s">
        <v>3242</v>
      </c>
      <c r="C1156" s="662" t="s">
        <v>2934</v>
      </c>
      <c r="D1156" s="663" t="s">
        <v>3254</v>
      </c>
      <c r="E1156" s="662" t="s">
        <v>586</v>
      </c>
      <c r="F1156" s="663" t="s">
        <v>3269</v>
      </c>
      <c r="G1156" s="662" t="s">
        <v>608</v>
      </c>
      <c r="H1156" s="662" t="s">
        <v>2968</v>
      </c>
      <c r="I1156" s="662" t="s">
        <v>2969</v>
      </c>
      <c r="J1156" s="662" t="s">
        <v>2970</v>
      </c>
      <c r="K1156" s="662" t="s">
        <v>2971</v>
      </c>
      <c r="L1156" s="664">
        <v>99.479999999999947</v>
      </c>
      <c r="M1156" s="664">
        <v>3</v>
      </c>
      <c r="N1156" s="665">
        <v>298.43999999999983</v>
      </c>
    </row>
    <row r="1157" spans="1:14" ht="14.4" customHeight="1" x14ac:dyDescent="0.3">
      <c r="A1157" s="660" t="s">
        <v>2933</v>
      </c>
      <c r="B1157" s="661" t="s">
        <v>3242</v>
      </c>
      <c r="C1157" s="662" t="s">
        <v>2934</v>
      </c>
      <c r="D1157" s="663" t="s">
        <v>3254</v>
      </c>
      <c r="E1157" s="662" t="s">
        <v>586</v>
      </c>
      <c r="F1157" s="663" t="s">
        <v>3269</v>
      </c>
      <c r="G1157" s="662" t="s">
        <v>608</v>
      </c>
      <c r="H1157" s="662" t="s">
        <v>2271</v>
      </c>
      <c r="I1157" s="662" t="s">
        <v>2272</v>
      </c>
      <c r="J1157" s="662" t="s">
        <v>2273</v>
      </c>
      <c r="K1157" s="662"/>
      <c r="L1157" s="664">
        <v>496.25941857368514</v>
      </c>
      <c r="M1157" s="664">
        <v>9</v>
      </c>
      <c r="N1157" s="665">
        <v>4466.3347671631664</v>
      </c>
    </row>
    <row r="1158" spans="1:14" ht="14.4" customHeight="1" x14ac:dyDescent="0.3">
      <c r="A1158" s="660" t="s">
        <v>2933</v>
      </c>
      <c r="B1158" s="661" t="s">
        <v>3242</v>
      </c>
      <c r="C1158" s="662" t="s">
        <v>2934</v>
      </c>
      <c r="D1158" s="663" t="s">
        <v>3254</v>
      </c>
      <c r="E1158" s="662" t="s">
        <v>586</v>
      </c>
      <c r="F1158" s="663" t="s">
        <v>3269</v>
      </c>
      <c r="G1158" s="662" t="s">
        <v>608</v>
      </c>
      <c r="H1158" s="662" t="s">
        <v>999</v>
      </c>
      <c r="I1158" s="662" t="s">
        <v>215</v>
      </c>
      <c r="J1158" s="662" t="s">
        <v>1000</v>
      </c>
      <c r="K1158" s="662"/>
      <c r="L1158" s="664">
        <v>161.86333333333332</v>
      </c>
      <c r="M1158" s="664">
        <v>3</v>
      </c>
      <c r="N1158" s="665">
        <v>485.58999999999992</v>
      </c>
    </row>
    <row r="1159" spans="1:14" ht="14.4" customHeight="1" x14ac:dyDescent="0.3">
      <c r="A1159" s="660" t="s">
        <v>2933</v>
      </c>
      <c r="B1159" s="661" t="s">
        <v>3242</v>
      </c>
      <c r="C1159" s="662" t="s">
        <v>2934</v>
      </c>
      <c r="D1159" s="663" t="s">
        <v>3254</v>
      </c>
      <c r="E1159" s="662" t="s">
        <v>586</v>
      </c>
      <c r="F1159" s="663" t="s">
        <v>3269</v>
      </c>
      <c r="G1159" s="662" t="s">
        <v>608</v>
      </c>
      <c r="H1159" s="662" t="s">
        <v>1006</v>
      </c>
      <c r="I1159" s="662" t="s">
        <v>1007</v>
      </c>
      <c r="J1159" s="662" t="s">
        <v>652</v>
      </c>
      <c r="K1159" s="662" t="s">
        <v>1008</v>
      </c>
      <c r="L1159" s="664">
        <v>42.24</v>
      </c>
      <c r="M1159" s="664">
        <v>2</v>
      </c>
      <c r="N1159" s="665">
        <v>84.48</v>
      </c>
    </row>
    <row r="1160" spans="1:14" ht="14.4" customHeight="1" x14ac:dyDescent="0.3">
      <c r="A1160" s="660" t="s">
        <v>2933</v>
      </c>
      <c r="B1160" s="661" t="s">
        <v>3242</v>
      </c>
      <c r="C1160" s="662" t="s">
        <v>2934</v>
      </c>
      <c r="D1160" s="663" t="s">
        <v>3254</v>
      </c>
      <c r="E1160" s="662" t="s">
        <v>586</v>
      </c>
      <c r="F1160" s="663" t="s">
        <v>3269</v>
      </c>
      <c r="G1160" s="662" t="s">
        <v>608</v>
      </c>
      <c r="H1160" s="662" t="s">
        <v>2448</v>
      </c>
      <c r="I1160" s="662" t="s">
        <v>2449</v>
      </c>
      <c r="J1160" s="662" t="s">
        <v>1904</v>
      </c>
      <c r="K1160" s="662" t="s">
        <v>638</v>
      </c>
      <c r="L1160" s="664">
        <v>57.179999999999986</v>
      </c>
      <c r="M1160" s="664">
        <v>3</v>
      </c>
      <c r="N1160" s="665">
        <v>171.53999999999996</v>
      </c>
    </row>
    <row r="1161" spans="1:14" ht="14.4" customHeight="1" x14ac:dyDescent="0.3">
      <c r="A1161" s="660" t="s">
        <v>2933</v>
      </c>
      <c r="B1161" s="661" t="s">
        <v>3242</v>
      </c>
      <c r="C1161" s="662" t="s">
        <v>2934</v>
      </c>
      <c r="D1161" s="663" t="s">
        <v>3254</v>
      </c>
      <c r="E1161" s="662" t="s">
        <v>586</v>
      </c>
      <c r="F1161" s="663" t="s">
        <v>3269</v>
      </c>
      <c r="G1161" s="662" t="s">
        <v>608</v>
      </c>
      <c r="H1161" s="662" t="s">
        <v>1012</v>
      </c>
      <c r="I1161" s="662" t="s">
        <v>1013</v>
      </c>
      <c r="J1161" s="662" t="s">
        <v>1014</v>
      </c>
      <c r="K1161" s="662" t="s">
        <v>1015</v>
      </c>
      <c r="L1161" s="664">
        <v>65.88</v>
      </c>
      <c r="M1161" s="664">
        <v>2</v>
      </c>
      <c r="N1161" s="665">
        <v>131.76</v>
      </c>
    </row>
    <row r="1162" spans="1:14" ht="14.4" customHeight="1" x14ac:dyDescent="0.3">
      <c r="A1162" s="660" t="s">
        <v>2933</v>
      </c>
      <c r="B1162" s="661" t="s">
        <v>3242</v>
      </c>
      <c r="C1162" s="662" t="s">
        <v>2934</v>
      </c>
      <c r="D1162" s="663" t="s">
        <v>3254</v>
      </c>
      <c r="E1162" s="662" t="s">
        <v>586</v>
      </c>
      <c r="F1162" s="663" t="s">
        <v>3269</v>
      </c>
      <c r="G1162" s="662" t="s">
        <v>608</v>
      </c>
      <c r="H1162" s="662" t="s">
        <v>2450</v>
      </c>
      <c r="I1162" s="662" t="s">
        <v>2451</v>
      </c>
      <c r="J1162" s="662" t="s">
        <v>2452</v>
      </c>
      <c r="K1162" s="662" t="s">
        <v>2453</v>
      </c>
      <c r="L1162" s="664">
        <v>105.70970864695973</v>
      </c>
      <c r="M1162" s="664">
        <v>1</v>
      </c>
      <c r="N1162" s="665">
        <v>105.70970864695973</v>
      </c>
    </row>
    <row r="1163" spans="1:14" ht="14.4" customHeight="1" x14ac:dyDescent="0.3">
      <c r="A1163" s="660" t="s">
        <v>2933</v>
      </c>
      <c r="B1163" s="661" t="s">
        <v>3242</v>
      </c>
      <c r="C1163" s="662" t="s">
        <v>2934</v>
      </c>
      <c r="D1163" s="663" t="s">
        <v>3254</v>
      </c>
      <c r="E1163" s="662" t="s">
        <v>586</v>
      </c>
      <c r="F1163" s="663" t="s">
        <v>3269</v>
      </c>
      <c r="G1163" s="662" t="s">
        <v>608</v>
      </c>
      <c r="H1163" s="662" t="s">
        <v>1024</v>
      </c>
      <c r="I1163" s="662" t="s">
        <v>1025</v>
      </c>
      <c r="J1163" s="662" t="s">
        <v>1026</v>
      </c>
      <c r="K1163" s="662" t="s">
        <v>1027</v>
      </c>
      <c r="L1163" s="664">
        <v>1607.2699322080734</v>
      </c>
      <c r="M1163" s="664">
        <v>10</v>
      </c>
      <c r="N1163" s="665">
        <v>16072.699322080734</v>
      </c>
    </row>
    <row r="1164" spans="1:14" ht="14.4" customHeight="1" x14ac:dyDescent="0.3">
      <c r="A1164" s="660" t="s">
        <v>2933</v>
      </c>
      <c r="B1164" s="661" t="s">
        <v>3242</v>
      </c>
      <c r="C1164" s="662" t="s">
        <v>2934</v>
      </c>
      <c r="D1164" s="663" t="s">
        <v>3254</v>
      </c>
      <c r="E1164" s="662" t="s">
        <v>586</v>
      </c>
      <c r="F1164" s="663" t="s">
        <v>3269</v>
      </c>
      <c r="G1164" s="662" t="s">
        <v>608</v>
      </c>
      <c r="H1164" s="662" t="s">
        <v>2972</v>
      </c>
      <c r="I1164" s="662" t="s">
        <v>2973</v>
      </c>
      <c r="J1164" s="662" t="s">
        <v>2974</v>
      </c>
      <c r="K1164" s="662" t="s">
        <v>1165</v>
      </c>
      <c r="L1164" s="664">
        <v>126.03</v>
      </c>
      <c r="M1164" s="664">
        <v>2</v>
      </c>
      <c r="N1164" s="665">
        <v>252.06</v>
      </c>
    </row>
    <row r="1165" spans="1:14" ht="14.4" customHeight="1" x14ac:dyDescent="0.3">
      <c r="A1165" s="660" t="s">
        <v>2933</v>
      </c>
      <c r="B1165" s="661" t="s">
        <v>3242</v>
      </c>
      <c r="C1165" s="662" t="s">
        <v>2934</v>
      </c>
      <c r="D1165" s="663" t="s">
        <v>3254</v>
      </c>
      <c r="E1165" s="662" t="s">
        <v>586</v>
      </c>
      <c r="F1165" s="663" t="s">
        <v>3269</v>
      </c>
      <c r="G1165" s="662" t="s">
        <v>608</v>
      </c>
      <c r="H1165" s="662" t="s">
        <v>2975</v>
      </c>
      <c r="I1165" s="662" t="s">
        <v>2976</v>
      </c>
      <c r="J1165" s="662" t="s">
        <v>2977</v>
      </c>
      <c r="K1165" s="662" t="s">
        <v>2978</v>
      </c>
      <c r="L1165" s="664">
        <v>138.83919875290954</v>
      </c>
      <c r="M1165" s="664">
        <v>2</v>
      </c>
      <c r="N1165" s="665">
        <v>277.67839750581908</v>
      </c>
    </row>
    <row r="1166" spans="1:14" ht="14.4" customHeight="1" x14ac:dyDescent="0.3">
      <c r="A1166" s="660" t="s">
        <v>2933</v>
      </c>
      <c r="B1166" s="661" t="s">
        <v>3242</v>
      </c>
      <c r="C1166" s="662" t="s">
        <v>2934</v>
      </c>
      <c r="D1166" s="663" t="s">
        <v>3254</v>
      </c>
      <c r="E1166" s="662" t="s">
        <v>586</v>
      </c>
      <c r="F1166" s="663" t="s">
        <v>3269</v>
      </c>
      <c r="G1166" s="662" t="s">
        <v>608</v>
      </c>
      <c r="H1166" s="662" t="s">
        <v>1040</v>
      </c>
      <c r="I1166" s="662" t="s">
        <v>1041</v>
      </c>
      <c r="J1166" s="662" t="s">
        <v>703</v>
      </c>
      <c r="K1166" s="662" t="s">
        <v>1042</v>
      </c>
      <c r="L1166" s="664">
        <v>57.931879649039658</v>
      </c>
      <c r="M1166" s="664">
        <v>70</v>
      </c>
      <c r="N1166" s="665">
        <v>4055.231575432776</v>
      </c>
    </row>
    <row r="1167" spans="1:14" ht="14.4" customHeight="1" x14ac:dyDescent="0.3">
      <c r="A1167" s="660" t="s">
        <v>2933</v>
      </c>
      <c r="B1167" s="661" t="s">
        <v>3242</v>
      </c>
      <c r="C1167" s="662" t="s">
        <v>2934</v>
      </c>
      <c r="D1167" s="663" t="s">
        <v>3254</v>
      </c>
      <c r="E1167" s="662" t="s">
        <v>586</v>
      </c>
      <c r="F1167" s="663" t="s">
        <v>3269</v>
      </c>
      <c r="G1167" s="662" t="s">
        <v>608</v>
      </c>
      <c r="H1167" s="662" t="s">
        <v>1046</v>
      </c>
      <c r="I1167" s="662" t="s">
        <v>1047</v>
      </c>
      <c r="J1167" s="662" t="s">
        <v>1048</v>
      </c>
      <c r="K1167" s="662" t="s">
        <v>1049</v>
      </c>
      <c r="L1167" s="664">
        <v>188.88000000000002</v>
      </c>
      <c r="M1167" s="664">
        <v>1</v>
      </c>
      <c r="N1167" s="665">
        <v>188.88000000000002</v>
      </c>
    </row>
    <row r="1168" spans="1:14" ht="14.4" customHeight="1" x14ac:dyDescent="0.3">
      <c r="A1168" s="660" t="s">
        <v>2933</v>
      </c>
      <c r="B1168" s="661" t="s">
        <v>3242</v>
      </c>
      <c r="C1168" s="662" t="s">
        <v>2934</v>
      </c>
      <c r="D1168" s="663" t="s">
        <v>3254</v>
      </c>
      <c r="E1168" s="662" t="s">
        <v>586</v>
      </c>
      <c r="F1168" s="663" t="s">
        <v>3269</v>
      </c>
      <c r="G1168" s="662" t="s">
        <v>608</v>
      </c>
      <c r="H1168" s="662" t="s">
        <v>1052</v>
      </c>
      <c r="I1168" s="662" t="s">
        <v>1053</v>
      </c>
      <c r="J1168" s="662" t="s">
        <v>1054</v>
      </c>
      <c r="K1168" s="662" t="s">
        <v>1055</v>
      </c>
      <c r="L1168" s="664">
        <v>592.20000000000005</v>
      </c>
      <c r="M1168" s="664">
        <v>1</v>
      </c>
      <c r="N1168" s="665">
        <v>592.20000000000005</v>
      </c>
    </row>
    <row r="1169" spans="1:14" ht="14.4" customHeight="1" x14ac:dyDescent="0.3">
      <c r="A1169" s="660" t="s">
        <v>2933</v>
      </c>
      <c r="B1169" s="661" t="s">
        <v>3242</v>
      </c>
      <c r="C1169" s="662" t="s">
        <v>2934</v>
      </c>
      <c r="D1169" s="663" t="s">
        <v>3254</v>
      </c>
      <c r="E1169" s="662" t="s">
        <v>586</v>
      </c>
      <c r="F1169" s="663" t="s">
        <v>3269</v>
      </c>
      <c r="G1169" s="662" t="s">
        <v>608</v>
      </c>
      <c r="H1169" s="662" t="s">
        <v>2979</v>
      </c>
      <c r="I1169" s="662" t="s">
        <v>2980</v>
      </c>
      <c r="J1169" s="662" t="s">
        <v>2981</v>
      </c>
      <c r="K1169" s="662" t="s">
        <v>2982</v>
      </c>
      <c r="L1169" s="664">
        <v>63.062008783510443</v>
      </c>
      <c r="M1169" s="664">
        <v>5</v>
      </c>
      <c r="N1169" s="665">
        <v>315.31004391755221</v>
      </c>
    </row>
    <row r="1170" spans="1:14" ht="14.4" customHeight="1" x14ac:dyDescent="0.3">
      <c r="A1170" s="660" t="s">
        <v>2933</v>
      </c>
      <c r="B1170" s="661" t="s">
        <v>3242</v>
      </c>
      <c r="C1170" s="662" t="s">
        <v>2934</v>
      </c>
      <c r="D1170" s="663" t="s">
        <v>3254</v>
      </c>
      <c r="E1170" s="662" t="s">
        <v>586</v>
      </c>
      <c r="F1170" s="663" t="s">
        <v>3269</v>
      </c>
      <c r="G1170" s="662" t="s">
        <v>608</v>
      </c>
      <c r="H1170" s="662" t="s">
        <v>1064</v>
      </c>
      <c r="I1170" s="662" t="s">
        <v>1065</v>
      </c>
      <c r="J1170" s="662" t="s">
        <v>1066</v>
      </c>
      <c r="K1170" s="662" t="s">
        <v>1067</v>
      </c>
      <c r="L1170" s="664">
        <v>68.94</v>
      </c>
      <c r="M1170" s="664">
        <v>6</v>
      </c>
      <c r="N1170" s="665">
        <v>413.64</v>
      </c>
    </row>
    <row r="1171" spans="1:14" ht="14.4" customHeight="1" x14ac:dyDescent="0.3">
      <c r="A1171" s="660" t="s">
        <v>2933</v>
      </c>
      <c r="B1171" s="661" t="s">
        <v>3242</v>
      </c>
      <c r="C1171" s="662" t="s">
        <v>2934</v>
      </c>
      <c r="D1171" s="663" t="s">
        <v>3254</v>
      </c>
      <c r="E1171" s="662" t="s">
        <v>586</v>
      </c>
      <c r="F1171" s="663" t="s">
        <v>3269</v>
      </c>
      <c r="G1171" s="662" t="s">
        <v>608</v>
      </c>
      <c r="H1171" s="662" t="s">
        <v>2484</v>
      </c>
      <c r="I1171" s="662" t="s">
        <v>2485</v>
      </c>
      <c r="J1171" s="662" t="s">
        <v>2486</v>
      </c>
      <c r="K1171" s="662" t="s">
        <v>2487</v>
      </c>
      <c r="L1171" s="664">
        <v>52.17004798106543</v>
      </c>
      <c r="M1171" s="664">
        <v>18</v>
      </c>
      <c r="N1171" s="665">
        <v>939.0608636591777</v>
      </c>
    </row>
    <row r="1172" spans="1:14" ht="14.4" customHeight="1" x14ac:dyDescent="0.3">
      <c r="A1172" s="660" t="s">
        <v>2933</v>
      </c>
      <c r="B1172" s="661" t="s">
        <v>3242</v>
      </c>
      <c r="C1172" s="662" t="s">
        <v>2934</v>
      </c>
      <c r="D1172" s="663" t="s">
        <v>3254</v>
      </c>
      <c r="E1172" s="662" t="s">
        <v>586</v>
      </c>
      <c r="F1172" s="663" t="s">
        <v>3269</v>
      </c>
      <c r="G1172" s="662" t="s">
        <v>608</v>
      </c>
      <c r="H1172" s="662" t="s">
        <v>1099</v>
      </c>
      <c r="I1172" s="662" t="s">
        <v>1100</v>
      </c>
      <c r="J1172" s="662" t="s">
        <v>644</v>
      </c>
      <c r="K1172" s="662" t="s">
        <v>1101</v>
      </c>
      <c r="L1172" s="664">
        <v>57.549958850088977</v>
      </c>
      <c r="M1172" s="664">
        <v>100</v>
      </c>
      <c r="N1172" s="665">
        <v>5754.9958850088979</v>
      </c>
    </row>
    <row r="1173" spans="1:14" ht="14.4" customHeight="1" x14ac:dyDescent="0.3">
      <c r="A1173" s="660" t="s">
        <v>2933</v>
      </c>
      <c r="B1173" s="661" t="s">
        <v>3242</v>
      </c>
      <c r="C1173" s="662" t="s">
        <v>2934</v>
      </c>
      <c r="D1173" s="663" t="s">
        <v>3254</v>
      </c>
      <c r="E1173" s="662" t="s">
        <v>586</v>
      </c>
      <c r="F1173" s="663" t="s">
        <v>3269</v>
      </c>
      <c r="G1173" s="662" t="s">
        <v>608</v>
      </c>
      <c r="H1173" s="662" t="s">
        <v>1102</v>
      </c>
      <c r="I1173" s="662" t="s">
        <v>1103</v>
      </c>
      <c r="J1173" s="662" t="s">
        <v>672</v>
      </c>
      <c r="K1173" s="662" t="s">
        <v>1104</v>
      </c>
      <c r="L1173" s="664">
        <v>143.98456891912804</v>
      </c>
      <c r="M1173" s="664">
        <v>13</v>
      </c>
      <c r="N1173" s="665">
        <v>1871.7993959486644</v>
      </c>
    </row>
    <row r="1174" spans="1:14" ht="14.4" customHeight="1" x14ac:dyDescent="0.3">
      <c r="A1174" s="660" t="s">
        <v>2933</v>
      </c>
      <c r="B1174" s="661" t="s">
        <v>3242</v>
      </c>
      <c r="C1174" s="662" t="s">
        <v>2934</v>
      </c>
      <c r="D1174" s="663" t="s">
        <v>3254</v>
      </c>
      <c r="E1174" s="662" t="s">
        <v>586</v>
      </c>
      <c r="F1174" s="663" t="s">
        <v>3269</v>
      </c>
      <c r="G1174" s="662" t="s">
        <v>608</v>
      </c>
      <c r="H1174" s="662" t="s">
        <v>1105</v>
      </c>
      <c r="I1174" s="662" t="s">
        <v>1106</v>
      </c>
      <c r="J1174" s="662" t="s">
        <v>1107</v>
      </c>
      <c r="K1174" s="662" t="s">
        <v>1108</v>
      </c>
      <c r="L1174" s="664">
        <v>300.86986756743283</v>
      </c>
      <c r="M1174" s="664">
        <v>2</v>
      </c>
      <c r="N1174" s="665">
        <v>601.73973513486567</v>
      </c>
    </row>
    <row r="1175" spans="1:14" ht="14.4" customHeight="1" x14ac:dyDescent="0.3">
      <c r="A1175" s="660" t="s">
        <v>2933</v>
      </c>
      <c r="B1175" s="661" t="s">
        <v>3242</v>
      </c>
      <c r="C1175" s="662" t="s">
        <v>2934</v>
      </c>
      <c r="D1175" s="663" t="s">
        <v>3254</v>
      </c>
      <c r="E1175" s="662" t="s">
        <v>586</v>
      </c>
      <c r="F1175" s="663" t="s">
        <v>3269</v>
      </c>
      <c r="G1175" s="662" t="s">
        <v>608</v>
      </c>
      <c r="H1175" s="662" t="s">
        <v>2496</v>
      </c>
      <c r="I1175" s="662" t="s">
        <v>2496</v>
      </c>
      <c r="J1175" s="662" t="s">
        <v>2497</v>
      </c>
      <c r="K1175" s="662" t="s">
        <v>614</v>
      </c>
      <c r="L1175" s="664">
        <v>288.52999999999997</v>
      </c>
      <c r="M1175" s="664">
        <v>1</v>
      </c>
      <c r="N1175" s="665">
        <v>288.52999999999997</v>
      </c>
    </row>
    <row r="1176" spans="1:14" ht="14.4" customHeight="1" x14ac:dyDescent="0.3">
      <c r="A1176" s="660" t="s">
        <v>2933</v>
      </c>
      <c r="B1176" s="661" t="s">
        <v>3242</v>
      </c>
      <c r="C1176" s="662" t="s">
        <v>2934</v>
      </c>
      <c r="D1176" s="663" t="s">
        <v>3254</v>
      </c>
      <c r="E1176" s="662" t="s">
        <v>586</v>
      </c>
      <c r="F1176" s="663" t="s">
        <v>3269</v>
      </c>
      <c r="G1176" s="662" t="s">
        <v>608</v>
      </c>
      <c r="H1176" s="662" t="s">
        <v>1113</v>
      </c>
      <c r="I1176" s="662" t="s">
        <v>1113</v>
      </c>
      <c r="J1176" s="662" t="s">
        <v>1114</v>
      </c>
      <c r="K1176" s="662" t="s">
        <v>1115</v>
      </c>
      <c r="L1176" s="664">
        <v>255.34888677599633</v>
      </c>
      <c r="M1176" s="664">
        <v>1</v>
      </c>
      <c r="N1176" s="665">
        <v>255.34888677599633</v>
      </c>
    </row>
    <row r="1177" spans="1:14" ht="14.4" customHeight="1" x14ac:dyDescent="0.3">
      <c r="A1177" s="660" t="s">
        <v>2933</v>
      </c>
      <c r="B1177" s="661" t="s">
        <v>3242</v>
      </c>
      <c r="C1177" s="662" t="s">
        <v>2934</v>
      </c>
      <c r="D1177" s="663" t="s">
        <v>3254</v>
      </c>
      <c r="E1177" s="662" t="s">
        <v>586</v>
      </c>
      <c r="F1177" s="663" t="s">
        <v>3269</v>
      </c>
      <c r="G1177" s="662" t="s">
        <v>608</v>
      </c>
      <c r="H1177" s="662" t="s">
        <v>1116</v>
      </c>
      <c r="I1177" s="662" t="s">
        <v>1117</v>
      </c>
      <c r="J1177" s="662" t="s">
        <v>1118</v>
      </c>
      <c r="K1177" s="662" t="s">
        <v>638</v>
      </c>
      <c r="L1177" s="664">
        <v>71.127668386776364</v>
      </c>
      <c r="M1177" s="664">
        <v>1</v>
      </c>
      <c r="N1177" s="665">
        <v>71.127668386776364</v>
      </c>
    </row>
    <row r="1178" spans="1:14" ht="14.4" customHeight="1" x14ac:dyDescent="0.3">
      <c r="A1178" s="660" t="s">
        <v>2933</v>
      </c>
      <c r="B1178" s="661" t="s">
        <v>3242</v>
      </c>
      <c r="C1178" s="662" t="s">
        <v>2934</v>
      </c>
      <c r="D1178" s="663" t="s">
        <v>3254</v>
      </c>
      <c r="E1178" s="662" t="s">
        <v>586</v>
      </c>
      <c r="F1178" s="663" t="s">
        <v>3269</v>
      </c>
      <c r="G1178" s="662" t="s">
        <v>608</v>
      </c>
      <c r="H1178" s="662" t="s">
        <v>1131</v>
      </c>
      <c r="I1178" s="662" t="s">
        <v>1131</v>
      </c>
      <c r="J1178" s="662" t="s">
        <v>1132</v>
      </c>
      <c r="K1178" s="662" t="s">
        <v>731</v>
      </c>
      <c r="L1178" s="664">
        <v>53.979759024868116</v>
      </c>
      <c r="M1178" s="664">
        <v>15</v>
      </c>
      <c r="N1178" s="665">
        <v>809.69638537302171</v>
      </c>
    </row>
    <row r="1179" spans="1:14" ht="14.4" customHeight="1" x14ac:dyDescent="0.3">
      <c r="A1179" s="660" t="s">
        <v>2933</v>
      </c>
      <c r="B1179" s="661" t="s">
        <v>3242</v>
      </c>
      <c r="C1179" s="662" t="s">
        <v>2934</v>
      </c>
      <c r="D1179" s="663" t="s">
        <v>3254</v>
      </c>
      <c r="E1179" s="662" t="s">
        <v>586</v>
      </c>
      <c r="F1179" s="663" t="s">
        <v>3269</v>
      </c>
      <c r="G1179" s="662" t="s">
        <v>608</v>
      </c>
      <c r="H1179" s="662" t="s">
        <v>1880</v>
      </c>
      <c r="I1179" s="662" t="s">
        <v>1881</v>
      </c>
      <c r="J1179" s="662" t="s">
        <v>1882</v>
      </c>
      <c r="K1179" s="662" t="s">
        <v>1883</v>
      </c>
      <c r="L1179" s="664">
        <v>1335.1383235013484</v>
      </c>
      <c r="M1179" s="664">
        <v>1</v>
      </c>
      <c r="N1179" s="665">
        <v>1335.1383235013484</v>
      </c>
    </row>
    <row r="1180" spans="1:14" ht="14.4" customHeight="1" x14ac:dyDescent="0.3">
      <c r="A1180" s="660" t="s">
        <v>2933</v>
      </c>
      <c r="B1180" s="661" t="s">
        <v>3242</v>
      </c>
      <c r="C1180" s="662" t="s">
        <v>2934</v>
      </c>
      <c r="D1180" s="663" t="s">
        <v>3254</v>
      </c>
      <c r="E1180" s="662" t="s">
        <v>586</v>
      </c>
      <c r="F1180" s="663" t="s">
        <v>3269</v>
      </c>
      <c r="G1180" s="662" t="s">
        <v>608</v>
      </c>
      <c r="H1180" s="662" t="s">
        <v>2502</v>
      </c>
      <c r="I1180" s="662" t="s">
        <v>2503</v>
      </c>
      <c r="J1180" s="662" t="s">
        <v>2504</v>
      </c>
      <c r="K1180" s="662" t="s">
        <v>2505</v>
      </c>
      <c r="L1180" s="664">
        <v>277.19932129218734</v>
      </c>
      <c r="M1180" s="664">
        <v>2</v>
      </c>
      <c r="N1180" s="665">
        <v>554.39864258437467</v>
      </c>
    </row>
    <row r="1181" spans="1:14" ht="14.4" customHeight="1" x14ac:dyDescent="0.3">
      <c r="A1181" s="660" t="s">
        <v>2933</v>
      </c>
      <c r="B1181" s="661" t="s">
        <v>3242</v>
      </c>
      <c r="C1181" s="662" t="s">
        <v>2934</v>
      </c>
      <c r="D1181" s="663" t="s">
        <v>3254</v>
      </c>
      <c r="E1181" s="662" t="s">
        <v>586</v>
      </c>
      <c r="F1181" s="663" t="s">
        <v>3269</v>
      </c>
      <c r="G1181" s="662" t="s">
        <v>608</v>
      </c>
      <c r="H1181" s="662" t="s">
        <v>2983</v>
      </c>
      <c r="I1181" s="662" t="s">
        <v>215</v>
      </c>
      <c r="J1181" s="662" t="s">
        <v>2984</v>
      </c>
      <c r="K1181" s="662"/>
      <c r="L1181" s="664">
        <v>91.054550828456669</v>
      </c>
      <c r="M1181" s="664">
        <v>1</v>
      </c>
      <c r="N1181" s="665">
        <v>91.054550828456669</v>
      </c>
    </row>
    <row r="1182" spans="1:14" ht="14.4" customHeight="1" x14ac:dyDescent="0.3">
      <c r="A1182" s="660" t="s">
        <v>2933</v>
      </c>
      <c r="B1182" s="661" t="s">
        <v>3242</v>
      </c>
      <c r="C1182" s="662" t="s">
        <v>2934</v>
      </c>
      <c r="D1182" s="663" t="s">
        <v>3254</v>
      </c>
      <c r="E1182" s="662" t="s">
        <v>586</v>
      </c>
      <c r="F1182" s="663" t="s">
        <v>3269</v>
      </c>
      <c r="G1182" s="662" t="s">
        <v>608</v>
      </c>
      <c r="H1182" s="662" t="s">
        <v>2280</v>
      </c>
      <c r="I1182" s="662" t="s">
        <v>2281</v>
      </c>
      <c r="J1182" s="662" t="s">
        <v>2282</v>
      </c>
      <c r="K1182" s="662" t="s">
        <v>2283</v>
      </c>
      <c r="L1182" s="664">
        <v>186.41200000000009</v>
      </c>
      <c r="M1182" s="664">
        <v>5</v>
      </c>
      <c r="N1182" s="665">
        <v>932.0600000000004</v>
      </c>
    </row>
    <row r="1183" spans="1:14" ht="14.4" customHeight="1" x14ac:dyDescent="0.3">
      <c r="A1183" s="660" t="s">
        <v>2933</v>
      </c>
      <c r="B1183" s="661" t="s">
        <v>3242</v>
      </c>
      <c r="C1183" s="662" t="s">
        <v>2934</v>
      </c>
      <c r="D1183" s="663" t="s">
        <v>3254</v>
      </c>
      <c r="E1183" s="662" t="s">
        <v>586</v>
      </c>
      <c r="F1183" s="663" t="s">
        <v>3269</v>
      </c>
      <c r="G1183" s="662" t="s">
        <v>608</v>
      </c>
      <c r="H1183" s="662" t="s">
        <v>1147</v>
      </c>
      <c r="I1183" s="662" t="s">
        <v>1148</v>
      </c>
      <c r="J1183" s="662" t="s">
        <v>1149</v>
      </c>
      <c r="K1183" s="662" t="s">
        <v>1150</v>
      </c>
      <c r="L1183" s="664">
        <v>98.45</v>
      </c>
      <c r="M1183" s="664">
        <v>3</v>
      </c>
      <c r="N1183" s="665">
        <v>295.35000000000002</v>
      </c>
    </row>
    <row r="1184" spans="1:14" ht="14.4" customHeight="1" x14ac:dyDescent="0.3">
      <c r="A1184" s="660" t="s">
        <v>2933</v>
      </c>
      <c r="B1184" s="661" t="s">
        <v>3242</v>
      </c>
      <c r="C1184" s="662" t="s">
        <v>2934</v>
      </c>
      <c r="D1184" s="663" t="s">
        <v>3254</v>
      </c>
      <c r="E1184" s="662" t="s">
        <v>586</v>
      </c>
      <c r="F1184" s="663" t="s">
        <v>3269</v>
      </c>
      <c r="G1184" s="662" t="s">
        <v>608</v>
      </c>
      <c r="H1184" s="662" t="s">
        <v>2985</v>
      </c>
      <c r="I1184" s="662" t="s">
        <v>2986</v>
      </c>
      <c r="J1184" s="662" t="s">
        <v>2987</v>
      </c>
      <c r="K1184" s="662" t="s">
        <v>2988</v>
      </c>
      <c r="L1184" s="664">
        <v>52.129999999999995</v>
      </c>
      <c r="M1184" s="664">
        <v>3</v>
      </c>
      <c r="N1184" s="665">
        <v>156.38999999999999</v>
      </c>
    </row>
    <row r="1185" spans="1:14" ht="14.4" customHeight="1" x14ac:dyDescent="0.3">
      <c r="A1185" s="660" t="s">
        <v>2933</v>
      </c>
      <c r="B1185" s="661" t="s">
        <v>3242</v>
      </c>
      <c r="C1185" s="662" t="s">
        <v>2934</v>
      </c>
      <c r="D1185" s="663" t="s">
        <v>3254</v>
      </c>
      <c r="E1185" s="662" t="s">
        <v>586</v>
      </c>
      <c r="F1185" s="663" t="s">
        <v>3269</v>
      </c>
      <c r="G1185" s="662" t="s">
        <v>608</v>
      </c>
      <c r="H1185" s="662" t="s">
        <v>1902</v>
      </c>
      <c r="I1185" s="662" t="s">
        <v>1903</v>
      </c>
      <c r="J1185" s="662" t="s">
        <v>1904</v>
      </c>
      <c r="K1185" s="662" t="s">
        <v>1905</v>
      </c>
      <c r="L1185" s="664">
        <v>56.749430257227822</v>
      </c>
      <c r="M1185" s="664">
        <v>3</v>
      </c>
      <c r="N1185" s="665">
        <v>170.24829077168346</v>
      </c>
    </row>
    <row r="1186" spans="1:14" ht="14.4" customHeight="1" x14ac:dyDescent="0.3">
      <c r="A1186" s="660" t="s">
        <v>2933</v>
      </c>
      <c r="B1186" s="661" t="s">
        <v>3242</v>
      </c>
      <c r="C1186" s="662" t="s">
        <v>2934</v>
      </c>
      <c r="D1186" s="663" t="s">
        <v>3254</v>
      </c>
      <c r="E1186" s="662" t="s">
        <v>586</v>
      </c>
      <c r="F1186" s="663" t="s">
        <v>3269</v>
      </c>
      <c r="G1186" s="662" t="s">
        <v>608</v>
      </c>
      <c r="H1186" s="662" t="s">
        <v>2989</v>
      </c>
      <c r="I1186" s="662" t="s">
        <v>2990</v>
      </c>
      <c r="J1186" s="662" t="s">
        <v>2991</v>
      </c>
      <c r="K1186" s="662" t="s">
        <v>1441</v>
      </c>
      <c r="L1186" s="664">
        <v>322.84499999999991</v>
      </c>
      <c r="M1186" s="664">
        <v>2</v>
      </c>
      <c r="N1186" s="665">
        <v>645.68999999999983</v>
      </c>
    </row>
    <row r="1187" spans="1:14" ht="14.4" customHeight="1" x14ac:dyDescent="0.3">
      <c r="A1187" s="660" t="s">
        <v>2933</v>
      </c>
      <c r="B1187" s="661" t="s">
        <v>3242</v>
      </c>
      <c r="C1187" s="662" t="s">
        <v>2934</v>
      </c>
      <c r="D1187" s="663" t="s">
        <v>3254</v>
      </c>
      <c r="E1187" s="662" t="s">
        <v>586</v>
      </c>
      <c r="F1187" s="663" t="s">
        <v>3269</v>
      </c>
      <c r="G1187" s="662" t="s">
        <v>608</v>
      </c>
      <c r="H1187" s="662" t="s">
        <v>2521</v>
      </c>
      <c r="I1187" s="662" t="s">
        <v>2522</v>
      </c>
      <c r="J1187" s="662" t="s">
        <v>2523</v>
      </c>
      <c r="K1187" s="662" t="s">
        <v>2029</v>
      </c>
      <c r="L1187" s="664">
        <v>47.870000000000005</v>
      </c>
      <c r="M1187" s="664">
        <v>6</v>
      </c>
      <c r="N1187" s="665">
        <v>287.22000000000003</v>
      </c>
    </row>
    <row r="1188" spans="1:14" ht="14.4" customHeight="1" x14ac:dyDescent="0.3">
      <c r="A1188" s="660" t="s">
        <v>2933</v>
      </c>
      <c r="B1188" s="661" t="s">
        <v>3242</v>
      </c>
      <c r="C1188" s="662" t="s">
        <v>2934</v>
      </c>
      <c r="D1188" s="663" t="s">
        <v>3254</v>
      </c>
      <c r="E1188" s="662" t="s">
        <v>586</v>
      </c>
      <c r="F1188" s="663" t="s">
        <v>3269</v>
      </c>
      <c r="G1188" s="662" t="s">
        <v>608</v>
      </c>
      <c r="H1188" s="662" t="s">
        <v>1914</v>
      </c>
      <c r="I1188" s="662" t="s">
        <v>1915</v>
      </c>
      <c r="J1188" s="662" t="s">
        <v>1916</v>
      </c>
      <c r="K1188" s="662" t="s">
        <v>1917</v>
      </c>
      <c r="L1188" s="664">
        <v>54.964222306713182</v>
      </c>
      <c r="M1188" s="664">
        <v>90</v>
      </c>
      <c r="N1188" s="665">
        <v>4946.7800076041867</v>
      </c>
    </row>
    <row r="1189" spans="1:14" ht="14.4" customHeight="1" x14ac:dyDescent="0.3">
      <c r="A1189" s="660" t="s">
        <v>2933</v>
      </c>
      <c r="B1189" s="661" t="s">
        <v>3242</v>
      </c>
      <c r="C1189" s="662" t="s">
        <v>2934</v>
      </c>
      <c r="D1189" s="663" t="s">
        <v>3254</v>
      </c>
      <c r="E1189" s="662" t="s">
        <v>586</v>
      </c>
      <c r="F1189" s="663" t="s">
        <v>3269</v>
      </c>
      <c r="G1189" s="662" t="s">
        <v>608</v>
      </c>
      <c r="H1189" s="662" t="s">
        <v>1918</v>
      </c>
      <c r="I1189" s="662" t="s">
        <v>1919</v>
      </c>
      <c r="J1189" s="662" t="s">
        <v>1920</v>
      </c>
      <c r="K1189" s="662" t="s">
        <v>1921</v>
      </c>
      <c r="L1189" s="664">
        <v>107.53833333333334</v>
      </c>
      <c r="M1189" s="664">
        <v>72</v>
      </c>
      <c r="N1189" s="665">
        <v>7742.76</v>
      </c>
    </row>
    <row r="1190" spans="1:14" ht="14.4" customHeight="1" x14ac:dyDescent="0.3">
      <c r="A1190" s="660" t="s">
        <v>2933</v>
      </c>
      <c r="B1190" s="661" t="s">
        <v>3242</v>
      </c>
      <c r="C1190" s="662" t="s">
        <v>2934</v>
      </c>
      <c r="D1190" s="663" t="s">
        <v>3254</v>
      </c>
      <c r="E1190" s="662" t="s">
        <v>586</v>
      </c>
      <c r="F1190" s="663" t="s">
        <v>3269</v>
      </c>
      <c r="G1190" s="662" t="s">
        <v>608</v>
      </c>
      <c r="H1190" s="662" t="s">
        <v>2535</v>
      </c>
      <c r="I1190" s="662" t="s">
        <v>215</v>
      </c>
      <c r="J1190" s="662" t="s">
        <v>2536</v>
      </c>
      <c r="K1190" s="662"/>
      <c r="L1190" s="664">
        <v>147.49895668503669</v>
      </c>
      <c r="M1190" s="664">
        <v>2</v>
      </c>
      <c r="N1190" s="665">
        <v>294.99791337007338</v>
      </c>
    </row>
    <row r="1191" spans="1:14" ht="14.4" customHeight="1" x14ac:dyDescent="0.3">
      <c r="A1191" s="660" t="s">
        <v>2933</v>
      </c>
      <c r="B1191" s="661" t="s">
        <v>3242</v>
      </c>
      <c r="C1191" s="662" t="s">
        <v>2934</v>
      </c>
      <c r="D1191" s="663" t="s">
        <v>3254</v>
      </c>
      <c r="E1191" s="662" t="s">
        <v>586</v>
      </c>
      <c r="F1191" s="663" t="s">
        <v>3269</v>
      </c>
      <c r="G1191" s="662" t="s">
        <v>608</v>
      </c>
      <c r="H1191" s="662" t="s">
        <v>1192</v>
      </c>
      <c r="I1191" s="662" t="s">
        <v>1193</v>
      </c>
      <c r="J1191" s="662" t="s">
        <v>1194</v>
      </c>
      <c r="K1191" s="662" t="s">
        <v>1195</v>
      </c>
      <c r="L1191" s="664">
        <v>390.79500000000002</v>
      </c>
      <c r="M1191" s="664">
        <v>2</v>
      </c>
      <c r="N1191" s="665">
        <v>781.59</v>
      </c>
    </row>
    <row r="1192" spans="1:14" ht="14.4" customHeight="1" x14ac:dyDescent="0.3">
      <c r="A1192" s="660" t="s">
        <v>2933</v>
      </c>
      <c r="B1192" s="661" t="s">
        <v>3242</v>
      </c>
      <c r="C1192" s="662" t="s">
        <v>2934</v>
      </c>
      <c r="D1192" s="663" t="s">
        <v>3254</v>
      </c>
      <c r="E1192" s="662" t="s">
        <v>586</v>
      </c>
      <c r="F1192" s="663" t="s">
        <v>3269</v>
      </c>
      <c r="G1192" s="662" t="s">
        <v>608</v>
      </c>
      <c r="H1192" s="662" t="s">
        <v>2992</v>
      </c>
      <c r="I1192" s="662" t="s">
        <v>2993</v>
      </c>
      <c r="J1192" s="662" t="s">
        <v>2940</v>
      </c>
      <c r="K1192" s="662" t="s">
        <v>2994</v>
      </c>
      <c r="L1192" s="664">
        <v>37.819793285663522</v>
      </c>
      <c r="M1192" s="664">
        <v>12</v>
      </c>
      <c r="N1192" s="665">
        <v>453.83751942796226</v>
      </c>
    </row>
    <row r="1193" spans="1:14" ht="14.4" customHeight="1" x14ac:dyDescent="0.3">
      <c r="A1193" s="660" t="s">
        <v>2933</v>
      </c>
      <c r="B1193" s="661" t="s">
        <v>3242</v>
      </c>
      <c r="C1193" s="662" t="s">
        <v>2934</v>
      </c>
      <c r="D1193" s="663" t="s">
        <v>3254</v>
      </c>
      <c r="E1193" s="662" t="s">
        <v>586</v>
      </c>
      <c r="F1193" s="663" t="s">
        <v>3269</v>
      </c>
      <c r="G1193" s="662" t="s">
        <v>608</v>
      </c>
      <c r="H1193" s="662" t="s">
        <v>2995</v>
      </c>
      <c r="I1193" s="662" t="s">
        <v>2996</v>
      </c>
      <c r="J1193" s="662" t="s">
        <v>2997</v>
      </c>
      <c r="K1193" s="662" t="s">
        <v>2998</v>
      </c>
      <c r="L1193" s="664">
        <v>88.829999999999984</v>
      </c>
      <c r="M1193" s="664">
        <v>20</v>
      </c>
      <c r="N1193" s="665">
        <v>1776.5999999999997</v>
      </c>
    </row>
    <row r="1194" spans="1:14" ht="14.4" customHeight="1" x14ac:dyDescent="0.3">
      <c r="A1194" s="660" t="s">
        <v>2933</v>
      </c>
      <c r="B1194" s="661" t="s">
        <v>3242</v>
      </c>
      <c r="C1194" s="662" t="s">
        <v>2934</v>
      </c>
      <c r="D1194" s="663" t="s">
        <v>3254</v>
      </c>
      <c r="E1194" s="662" t="s">
        <v>586</v>
      </c>
      <c r="F1194" s="663" t="s">
        <v>3269</v>
      </c>
      <c r="G1194" s="662" t="s">
        <v>608</v>
      </c>
      <c r="H1194" s="662" t="s">
        <v>2999</v>
      </c>
      <c r="I1194" s="662" t="s">
        <v>215</v>
      </c>
      <c r="J1194" s="662" t="s">
        <v>3000</v>
      </c>
      <c r="K1194" s="662"/>
      <c r="L1194" s="664">
        <v>129.96378122654247</v>
      </c>
      <c r="M1194" s="664">
        <v>27</v>
      </c>
      <c r="N1194" s="665">
        <v>3509.0220931166464</v>
      </c>
    </row>
    <row r="1195" spans="1:14" ht="14.4" customHeight="1" x14ac:dyDescent="0.3">
      <c r="A1195" s="660" t="s">
        <v>2933</v>
      </c>
      <c r="B1195" s="661" t="s">
        <v>3242</v>
      </c>
      <c r="C1195" s="662" t="s">
        <v>2934</v>
      </c>
      <c r="D1195" s="663" t="s">
        <v>3254</v>
      </c>
      <c r="E1195" s="662" t="s">
        <v>586</v>
      </c>
      <c r="F1195" s="663" t="s">
        <v>3269</v>
      </c>
      <c r="G1195" s="662" t="s">
        <v>608</v>
      </c>
      <c r="H1195" s="662" t="s">
        <v>1961</v>
      </c>
      <c r="I1195" s="662" t="s">
        <v>1962</v>
      </c>
      <c r="J1195" s="662" t="s">
        <v>1963</v>
      </c>
      <c r="K1195" s="662" t="s">
        <v>1964</v>
      </c>
      <c r="L1195" s="664">
        <v>329.38241968444692</v>
      </c>
      <c r="M1195" s="664">
        <v>7</v>
      </c>
      <c r="N1195" s="665">
        <v>2305.6769377911282</v>
      </c>
    </row>
    <row r="1196" spans="1:14" ht="14.4" customHeight="1" x14ac:dyDescent="0.3">
      <c r="A1196" s="660" t="s">
        <v>2933</v>
      </c>
      <c r="B1196" s="661" t="s">
        <v>3242</v>
      </c>
      <c r="C1196" s="662" t="s">
        <v>2934</v>
      </c>
      <c r="D1196" s="663" t="s">
        <v>3254</v>
      </c>
      <c r="E1196" s="662" t="s">
        <v>586</v>
      </c>
      <c r="F1196" s="663" t="s">
        <v>3269</v>
      </c>
      <c r="G1196" s="662" t="s">
        <v>608</v>
      </c>
      <c r="H1196" s="662" t="s">
        <v>2616</v>
      </c>
      <c r="I1196" s="662" t="s">
        <v>215</v>
      </c>
      <c r="J1196" s="662" t="s">
        <v>2617</v>
      </c>
      <c r="K1196" s="662"/>
      <c r="L1196" s="664">
        <v>51.925561446668119</v>
      </c>
      <c r="M1196" s="664">
        <v>11</v>
      </c>
      <c r="N1196" s="665">
        <v>571.18117591334931</v>
      </c>
    </row>
    <row r="1197" spans="1:14" ht="14.4" customHeight="1" x14ac:dyDescent="0.3">
      <c r="A1197" s="660" t="s">
        <v>2933</v>
      </c>
      <c r="B1197" s="661" t="s">
        <v>3242</v>
      </c>
      <c r="C1197" s="662" t="s">
        <v>2934</v>
      </c>
      <c r="D1197" s="663" t="s">
        <v>3254</v>
      </c>
      <c r="E1197" s="662" t="s">
        <v>586</v>
      </c>
      <c r="F1197" s="663" t="s">
        <v>3269</v>
      </c>
      <c r="G1197" s="662" t="s">
        <v>608</v>
      </c>
      <c r="H1197" s="662" t="s">
        <v>1225</v>
      </c>
      <c r="I1197" s="662" t="s">
        <v>1226</v>
      </c>
      <c r="J1197" s="662" t="s">
        <v>1227</v>
      </c>
      <c r="K1197" s="662"/>
      <c r="L1197" s="664">
        <v>252.97799742262708</v>
      </c>
      <c r="M1197" s="664">
        <v>18</v>
      </c>
      <c r="N1197" s="665">
        <v>4553.6039536072876</v>
      </c>
    </row>
    <row r="1198" spans="1:14" ht="14.4" customHeight="1" x14ac:dyDescent="0.3">
      <c r="A1198" s="660" t="s">
        <v>2933</v>
      </c>
      <c r="B1198" s="661" t="s">
        <v>3242</v>
      </c>
      <c r="C1198" s="662" t="s">
        <v>2934</v>
      </c>
      <c r="D1198" s="663" t="s">
        <v>3254</v>
      </c>
      <c r="E1198" s="662" t="s">
        <v>586</v>
      </c>
      <c r="F1198" s="663" t="s">
        <v>3269</v>
      </c>
      <c r="G1198" s="662" t="s">
        <v>608</v>
      </c>
      <c r="H1198" s="662" t="s">
        <v>2618</v>
      </c>
      <c r="I1198" s="662" t="s">
        <v>2619</v>
      </c>
      <c r="J1198" s="662" t="s">
        <v>2620</v>
      </c>
      <c r="K1198" s="662" t="s">
        <v>2621</v>
      </c>
      <c r="L1198" s="664">
        <v>279.37945157603667</v>
      </c>
      <c r="M1198" s="664">
        <v>3</v>
      </c>
      <c r="N1198" s="665">
        <v>838.13835472811002</v>
      </c>
    </row>
    <row r="1199" spans="1:14" ht="14.4" customHeight="1" x14ac:dyDescent="0.3">
      <c r="A1199" s="660" t="s">
        <v>2933</v>
      </c>
      <c r="B1199" s="661" t="s">
        <v>3242</v>
      </c>
      <c r="C1199" s="662" t="s">
        <v>2934</v>
      </c>
      <c r="D1199" s="663" t="s">
        <v>3254</v>
      </c>
      <c r="E1199" s="662" t="s">
        <v>586</v>
      </c>
      <c r="F1199" s="663" t="s">
        <v>3269</v>
      </c>
      <c r="G1199" s="662" t="s">
        <v>608</v>
      </c>
      <c r="H1199" s="662" t="s">
        <v>3001</v>
      </c>
      <c r="I1199" s="662" t="s">
        <v>3001</v>
      </c>
      <c r="J1199" s="662" t="s">
        <v>3002</v>
      </c>
      <c r="K1199" s="662" t="s">
        <v>3003</v>
      </c>
      <c r="L1199" s="664">
        <v>108.81597500140882</v>
      </c>
      <c r="M1199" s="664">
        <v>60</v>
      </c>
      <c r="N1199" s="665">
        <v>6528.9585000845291</v>
      </c>
    </row>
    <row r="1200" spans="1:14" ht="14.4" customHeight="1" x14ac:dyDescent="0.3">
      <c r="A1200" s="660" t="s">
        <v>2933</v>
      </c>
      <c r="B1200" s="661" t="s">
        <v>3242</v>
      </c>
      <c r="C1200" s="662" t="s">
        <v>2934</v>
      </c>
      <c r="D1200" s="663" t="s">
        <v>3254</v>
      </c>
      <c r="E1200" s="662" t="s">
        <v>586</v>
      </c>
      <c r="F1200" s="663" t="s">
        <v>3269</v>
      </c>
      <c r="G1200" s="662" t="s">
        <v>608</v>
      </c>
      <c r="H1200" s="662" t="s">
        <v>2631</v>
      </c>
      <c r="I1200" s="662" t="s">
        <v>2631</v>
      </c>
      <c r="J1200" s="662" t="s">
        <v>2632</v>
      </c>
      <c r="K1200" s="662" t="s">
        <v>2633</v>
      </c>
      <c r="L1200" s="664">
        <v>46.243749999999999</v>
      </c>
      <c r="M1200" s="664">
        <v>8</v>
      </c>
      <c r="N1200" s="665">
        <v>369.95</v>
      </c>
    </row>
    <row r="1201" spans="1:14" ht="14.4" customHeight="1" x14ac:dyDescent="0.3">
      <c r="A1201" s="660" t="s">
        <v>2933</v>
      </c>
      <c r="B1201" s="661" t="s">
        <v>3242</v>
      </c>
      <c r="C1201" s="662" t="s">
        <v>2934</v>
      </c>
      <c r="D1201" s="663" t="s">
        <v>3254</v>
      </c>
      <c r="E1201" s="662" t="s">
        <v>586</v>
      </c>
      <c r="F1201" s="663" t="s">
        <v>3269</v>
      </c>
      <c r="G1201" s="662" t="s">
        <v>608</v>
      </c>
      <c r="H1201" s="662" t="s">
        <v>3004</v>
      </c>
      <c r="I1201" s="662" t="s">
        <v>215</v>
      </c>
      <c r="J1201" s="662" t="s">
        <v>3005</v>
      </c>
      <c r="K1201" s="662"/>
      <c r="L1201" s="664">
        <v>107.97955567035675</v>
      </c>
      <c r="M1201" s="664">
        <v>4</v>
      </c>
      <c r="N1201" s="665">
        <v>431.91822268142698</v>
      </c>
    </row>
    <row r="1202" spans="1:14" ht="14.4" customHeight="1" x14ac:dyDescent="0.3">
      <c r="A1202" s="660" t="s">
        <v>2933</v>
      </c>
      <c r="B1202" s="661" t="s">
        <v>3242</v>
      </c>
      <c r="C1202" s="662" t="s">
        <v>2934</v>
      </c>
      <c r="D1202" s="663" t="s">
        <v>3254</v>
      </c>
      <c r="E1202" s="662" t="s">
        <v>586</v>
      </c>
      <c r="F1202" s="663" t="s">
        <v>3269</v>
      </c>
      <c r="G1202" s="662" t="s">
        <v>608</v>
      </c>
      <c r="H1202" s="662" t="s">
        <v>3006</v>
      </c>
      <c r="I1202" s="662" t="s">
        <v>215</v>
      </c>
      <c r="J1202" s="662" t="s">
        <v>3007</v>
      </c>
      <c r="K1202" s="662"/>
      <c r="L1202" s="664">
        <v>303.94659999999999</v>
      </c>
      <c r="M1202" s="664">
        <v>1</v>
      </c>
      <c r="N1202" s="665">
        <v>303.94659999999999</v>
      </c>
    </row>
    <row r="1203" spans="1:14" ht="14.4" customHeight="1" x14ac:dyDescent="0.3">
      <c r="A1203" s="660" t="s">
        <v>2933</v>
      </c>
      <c r="B1203" s="661" t="s">
        <v>3242</v>
      </c>
      <c r="C1203" s="662" t="s">
        <v>2934</v>
      </c>
      <c r="D1203" s="663" t="s">
        <v>3254</v>
      </c>
      <c r="E1203" s="662" t="s">
        <v>586</v>
      </c>
      <c r="F1203" s="663" t="s">
        <v>3269</v>
      </c>
      <c r="G1203" s="662" t="s">
        <v>608</v>
      </c>
      <c r="H1203" s="662" t="s">
        <v>3008</v>
      </c>
      <c r="I1203" s="662" t="s">
        <v>215</v>
      </c>
      <c r="J1203" s="662" t="s">
        <v>3009</v>
      </c>
      <c r="K1203" s="662"/>
      <c r="L1203" s="664">
        <v>107.46825783540361</v>
      </c>
      <c r="M1203" s="664">
        <v>1</v>
      </c>
      <c r="N1203" s="665">
        <v>107.46825783540361</v>
      </c>
    </row>
    <row r="1204" spans="1:14" ht="14.4" customHeight="1" x14ac:dyDescent="0.3">
      <c r="A1204" s="660" t="s">
        <v>2933</v>
      </c>
      <c r="B1204" s="661" t="s">
        <v>3242</v>
      </c>
      <c r="C1204" s="662" t="s">
        <v>2934</v>
      </c>
      <c r="D1204" s="663" t="s">
        <v>3254</v>
      </c>
      <c r="E1204" s="662" t="s">
        <v>586</v>
      </c>
      <c r="F1204" s="663" t="s">
        <v>3269</v>
      </c>
      <c r="G1204" s="662" t="s">
        <v>608</v>
      </c>
      <c r="H1204" s="662" t="s">
        <v>3010</v>
      </c>
      <c r="I1204" s="662" t="s">
        <v>3011</v>
      </c>
      <c r="J1204" s="662" t="s">
        <v>3012</v>
      </c>
      <c r="K1204" s="662" t="s">
        <v>3013</v>
      </c>
      <c r="L1204" s="664">
        <v>189.72040647743361</v>
      </c>
      <c r="M1204" s="664">
        <v>1</v>
      </c>
      <c r="N1204" s="665">
        <v>189.72040647743361</v>
      </c>
    </row>
    <row r="1205" spans="1:14" ht="14.4" customHeight="1" x14ac:dyDescent="0.3">
      <c r="A1205" s="660" t="s">
        <v>2933</v>
      </c>
      <c r="B1205" s="661" t="s">
        <v>3242</v>
      </c>
      <c r="C1205" s="662" t="s">
        <v>2934</v>
      </c>
      <c r="D1205" s="663" t="s">
        <v>3254</v>
      </c>
      <c r="E1205" s="662" t="s">
        <v>586</v>
      </c>
      <c r="F1205" s="663" t="s">
        <v>3269</v>
      </c>
      <c r="G1205" s="662" t="s">
        <v>608</v>
      </c>
      <c r="H1205" s="662" t="s">
        <v>3014</v>
      </c>
      <c r="I1205" s="662" t="s">
        <v>3015</v>
      </c>
      <c r="J1205" s="662" t="s">
        <v>3016</v>
      </c>
      <c r="K1205" s="662" t="s">
        <v>3017</v>
      </c>
      <c r="L1205" s="664">
        <v>209.61993287981366</v>
      </c>
      <c r="M1205" s="664">
        <v>3</v>
      </c>
      <c r="N1205" s="665">
        <v>628.85979863944101</v>
      </c>
    </row>
    <row r="1206" spans="1:14" ht="14.4" customHeight="1" x14ac:dyDescent="0.3">
      <c r="A1206" s="660" t="s">
        <v>2933</v>
      </c>
      <c r="B1206" s="661" t="s">
        <v>3242</v>
      </c>
      <c r="C1206" s="662" t="s">
        <v>2934</v>
      </c>
      <c r="D1206" s="663" t="s">
        <v>3254</v>
      </c>
      <c r="E1206" s="662" t="s">
        <v>586</v>
      </c>
      <c r="F1206" s="663" t="s">
        <v>3269</v>
      </c>
      <c r="G1206" s="662" t="s">
        <v>608</v>
      </c>
      <c r="H1206" s="662" t="s">
        <v>3018</v>
      </c>
      <c r="I1206" s="662" t="s">
        <v>3019</v>
      </c>
      <c r="J1206" s="662" t="s">
        <v>3020</v>
      </c>
      <c r="K1206" s="662" t="s">
        <v>3021</v>
      </c>
      <c r="L1206" s="664">
        <v>76.542500000000004</v>
      </c>
      <c r="M1206" s="664">
        <v>8</v>
      </c>
      <c r="N1206" s="665">
        <v>612.34</v>
      </c>
    </row>
    <row r="1207" spans="1:14" ht="14.4" customHeight="1" x14ac:dyDescent="0.3">
      <c r="A1207" s="660" t="s">
        <v>2933</v>
      </c>
      <c r="B1207" s="661" t="s">
        <v>3242</v>
      </c>
      <c r="C1207" s="662" t="s">
        <v>2934</v>
      </c>
      <c r="D1207" s="663" t="s">
        <v>3254</v>
      </c>
      <c r="E1207" s="662" t="s">
        <v>586</v>
      </c>
      <c r="F1207" s="663" t="s">
        <v>3269</v>
      </c>
      <c r="G1207" s="662" t="s">
        <v>608</v>
      </c>
      <c r="H1207" s="662" t="s">
        <v>3022</v>
      </c>
      <c r="I1207" s="662" t="s">
        <v>215</v>
      </c>
      <c r="J1207" s="662" t="s">
        <v>3023</v>
      </c>
      <c r="K1207" s="662"/>
      <c r="L1207" s="664">
        <v>179.95000222771424</v>
      </c>
      <c r="M1207" s="664">
        <v>3</v>
      </c>
      <c r="N1207" s="665">
        <v>539.85000668314274</v>
      </c>
    </row>
    <row r="1208" spans="1:14" ht="14.4" customHeight="1" x14ac:dyDescent="0.3">
      <c r="A1208" s="660" t="s">
        <v>2933</v>
      </c>
      <c r="B1208" s="661" t="s">
        <v>3242</v>
      </c>
      <c r="C1208" s="662" t="s">
        <v>2934</v>
      </c>
      <c r="D1208" s="663" t="s">
        <v>3254</v>
      </c>
      <c r="E1208" s="662" t="s">
        <v>586</v>
      </c>
      <c r="F1208" s="663" t="s">
        <v>3269</v>
      </c>
      <c r="G1208" s="662" t="s">
        <v>608</v>
      </c>
      <c r="H1208" s="662" t="s">
        <v>3024</v>
      </c>
      <c r="I1208" s="662" t="s">
        <v>3025</v>
      </c>
      <c r="J1208" s="662" t="s">
        <v>3026</v>
      </c>
      <c r="K1208" s="662" t="s">
        <v>3027</v>
      </c>
      <c r="L1208" s="664">
        <v>114.0444739850673</v>
      </c>
      <c r="M1208" s="664">
        <v>107</v>
      </c>
      <c r="N1208" s="665">
        <v>12202.758716402201</v>
      </c>
    </row>
    <row r="1209" spans="1:14" ht="14.4" customHeight="1" x14ac:dyDescent="0.3">
      <c r="A1209" s="660" t="s">
        <v>2933</v>
      </c>
      <c r="B1209" s="661" t="s">
        <v>3242</v>
      </c>
      <c r="C1209" s="662" t="s">
        <v>2934</v>
      </c>
      <c r="D1209" s="663" t="s">
        <v>3254</v>
      </c>
      <c r="E1209" s="662" t="s">
        <v>586</v>
      </c>
      <c r="F1209" s="663" t="s">
        <v>3269</v>
      </c>
      <c r="G1209" s="662" t="s">
        <v>608</v>
      </c>
      <c r="H1209" s="662" t="s">
        <v>2316</v>
      </c>
      <c r="I1209" s="662" t="s">
        <v>215</v>
      </c>
      <c r="J1209" s="662" t="s">
        <v>2317</v>
      </c>
      <c r="K1209" s="662"/>
      <c r="L1209" s="664">
        <v>53.003805804285726</v>
      </c>
      <c r="M1209" s="664">
        <v>18</v>
      </c>
      <c r="N1209" s="665">
        <v>954.06850447714305</v>
      </c>
    </row>
    <row r="1210" spans="1:14" ht="14.4" customHeight="1" x14ac:dyDescent="0.3">
      <c r="A1210" s="660" t="s">
        <v>2933</v>
      </c>
      <c r="B1210" s="661" t="s">
        <v>3242</v>
      </c>
      <c r="C1210" s="662" t="s">
        <v>2934</v>
      </c>
      <c r="D1210" s="663" t="s">
        <v>3254</v>
      </c>
      <c r="E1210" s="662" t="s">
        <v>586</v>
      </c>
      <c r="F1210" s="663" t="s">
        <v>3269</v>
      </c>
      <c r="G1210" s="662" t="s">
        <v>608</v>
      </c>
      <c r="H1210" s="662" t="s">
        <v>2340</v>
      </c>
      <c r="I1210" s="662" t="s">
        <v>215</v>
      </c>
      <c r="J1210" s="662" t="s">
        <v>2341</v>
      </c>
      <c r="K1210" s="662"/>
      <c r="L1210" s="664">
        <v>57.454734916509075</v>
      </c>
      <c r="M1210" s="664">
        <v>16</v>
      </c>
      <c r="N1210" s="665">
        <v>919.2757586641452</v>
      </c>
    </row>
    <row r="1211" spans="1:14" ht="14.4" customHeight="1" x14ac:dyDescent="0.3">
      <c r="A1211" s="660" t="s">
        <v>2933</v>
      </c>
      <c r="B1211" s="661" t="s">
        <v>3242</v>
      </c>
      <c r="C1211" s="662" t="s">
        <v>2934</v>
      </c>
      <c r="D1211" s="663" t="s">
        <v>3254</v>
      </c>
      <c r="E1211" s="662" t="s">
        <v>586</v>
      </c>
      <c r="F1211" s="663" t="s">
        <v>3269</v>
      </c>
      <c r="G1211" s="662" t="s">
        <v>608</v>
      </c>
      <c r="H1211" s="662" t="s">
        <v>3028</v>
      </c>
      <c r="I1211" s="662" t="s">
        <v>215</v>
      </c>
      <c r="J1211" s="662" t="s">
        <v>3029</v>
      </c>
      <c r="K1211" s="662"/>
      <c r="L1211" s="664">
        <v>155.83694960706708</v>
      </c>
      <c r="M1211" s="664">
        <v>5</v>
      </c>
      <c r="N1211" s="665">
        <v>779.18474803533536</v>
      </c>
    </row>
    <row r="1212" spans="1:14" ht="14.4" customHeight="1" x14ac:dyDescent="0.3">
      <c r="A1212" s="660" t="s">
        <v>2933</v>
      </c>
      <c r="B1212" s="661" t="s">
        <v>3242</v>
      </c>
      <c r="C1212" s="662" t="s">
        <v>2934</v>
      </c>
      <c r="D1212" s="663" t="s">
        <v>3254</v>
      </c>
      <c r="E1212" s="662" t="s">
        <v>586</v>
      </c>
      <c r="F1212" s="663" t="s">
        <v>3269</v>
      </c>
      <c r="G1212" s="662" t="s">
        <v>608</v>
      </c>
      <c r="H1212" s="662" t="s">
        <v>3030</v>
      </c>
      <c r="I1212" s="662" t="s">
        <v>3031</v>
      </c>
      <c r="J1212" s="662" t="s">
        <v>2937</v>
      </c>
      <c r="K1212" s="662" t="s">
        <v>3032</v>
      </c>
      <c r="L1212" s="664">
        <v>408.42000000000013</v>
      </c>
      <c r="M1212" s="664">
        <v>1</v>
      </c>
      <c r="N1212" s="665">
        <v>408.42000000000013</v>
      </c>
    </row>
    <row r="1213" spans="1:14" ht="14.4" customHeight="1" x14ac:dyDescent="0.3">
      <c r="A1213" s="660" t="s">
        <v>2933</v>
      </c>
      <c r="B1213" s="661" t="s">
        <v>3242</v>
      </c>
      <c r="C1213" s="662" t="s">
        <v>2934</v>
      </c>
      <c r="D1213" s="663" t="s">
        <v>3254</v>
      </c>
      <c r="E1213" s="662" t="s">
        <v>586</v>
      </c>
      <c r="F1213" s="663" t="s">
        <v>3269</v>
      </c>
      <c r="G1213" s="662" t="s">
        <v>608</v>
      </c>
      <c r="H1213" s="662" t="s">
        <v>3033</v>
      </c>
      <c r="I1213" s="662" t="s">
        <v>3033</v>
      </c>
      <c r="J1213" s="662" t="s">
        <v>3034</v>
      </c>
      <c r="K1213" s="662" t="s">
        <v>3035</v>
      </c>
      <c r="L1213" s="664">
        <v>1539.6599999999996</v>
      </c>
      <c r="M1213" s="664">
        <v>1</v>
      </c>
      <c r="N1213" s="665">
        <v>1539.6599999999996</v>
      </c>
    </row>
    <row r="1214" spans="1:14" ht="14.4" customHeight="1" x14ac:dyDescent="0.3">
      <c r="A1214" s="660" t="s">
        <v>2933</v>
      </c>
      <c r="B1214" s="661" t="s">
        <v>3242</v>
      </c>
      <c r="C1214" s="662" t="s">
        <v>2934</v>
      </c>
      <c r="D1214" s="663" t="s">
        <v>3254</v>
      </c>
      <c r="E1214" s="662" t="s">
        <v>586</v>
      </c>
      <c r="F1214" s="663" t="s">
        <v>3269</v>
      </c>
      <c r="G1214" s="662" t="s">
        <v>608</v>
      </c>
      <c r="H1214" s="662" t="s">
        <v>1275</v>
      </c>
      <c r="I1214" s="662" t="s">
        <v>1275</v>
      </c>
      <c r="J1214" s="662" t="s">
        <v>1276</v>
      </c>
      <c r="K1214" s="662" t="s">
        <v>1277</v>
      </c>
      <c r="L1214" s="664">
        <v>96.099805188827602</v>
      </c>
      <c r="M1214" s="664">
        <v>6</v>
      </c>
      <c r="N1214" s="665">
        <v>576.59883113296564</v>
      </c>
    </row>
    <row r="1215" spans="1:14" ht="14.4" customHeight="1" x14ac:dyDescent="0.3">
      <c r="A1215" s="660" t="s">
        <v>2933</v>
      </c>
      <c r="B1215" s="661" t="s">
        <v>3242</v>
      </c>
      <c r="C1215" s="662" t="s">
        <v>2934</v>
      </c>
      <c r="D1215" s="663" t="s">
        <v>3254</v>
      </c>
      <c r="E1215" s="662" t="s">
        <v>586</v>
      </c>
      <c r="F1215" s="663" t="s">
        <v>3269</v>
      </c>
      <c r="G1215" s="662" t="s">
        <v>608</v>
      </c>
      <c r="H1215" s="662" t="s">
        <v>3036</v>
      </c>
      <c r="I1215" s="662" t="s">
        <v>3036</v>
      </c>
      <c r="J1215" s="662" t="s">
        <v>3037</v>
      </c>
      <c r="K1215" s="662" t="s">
        <v>3038</v>
      </c>
      <c r="L1215" s="664">
        <v>216.29227748432251</v>
      </c>
      <c r="M1215" s="664">
        <v>2</v>
      </c>
      <c r="N1215" s="665">
        <v>432.58455496864502</v>
      </c>
    </row>
    <row r="1216" spans="1:14" ht="14.4" customHeight="1" x14ac:dyDescent="0.3">
      <c r="A1216" s="660" t="s">
        <v>2933</v>
      </c>
      <c r="B1216" s="661" t="s">
        <v>3242</v>
      </c>
      <c r="C1216" s="662" t="s">
        <v>2934</v>
      </c>
      <c r="D1216" s="663" t="s">
        <v>3254</v>
      </c>
      <c r="E1216" s="662" t="s">
        <v>586</v>
      </c>
      <c r="F1216" s="663" t="s">
        <v>3269</v>
      </c>
      <c r="G1216" s="662" t="s">
        <v>608</v>
      </c>
      <c r="H1216" s="662" t="s">
        <v>1286</v>
      </c>
      <c r="I1216" s="662" t="s">
        <v>1286</v>
      </c>
      <c r="J1216" s="662" t="s">
        <v>930</v>
      </c>
      <c r="K1216" s="662" t="s">
        <v>1287</v>
      </c>
      <c r="L1216" s="664">
        <v>124.60478552654456</v>
      </c>
      <c r="M1216" s="664">
        <v>2</v>
      </c>
      <c r="N1216" s="665">
        <v>249.20957105308912</v>
      </c>
    </row>
    <row r="1217" spans="1:14" ht="14.4" customHeight="1" x14ac:dyDescent="0.3">
      <c r="A1217" s="660" t="s">
        <v>2933</v>
      </c>
      <c r="B1217" s="661" t="s">
        <v>3242</v>
      </c>
      <c r="C1217" s="662" t="s">
        <v>2934</v>
      </c>
      <c r="D1217" s="663" t="s">
        <v>3254</v>
      </c>
      <c r="E1217" s="662" t="s">
        <v>586</v>
      </c>
      <c r="F1217" s="663" t="s">
        <v>3269</v>
      </c>
      <c r="G1217" s="662" t="s">
        <v>1311</v>
      </c>
      <c r="H1217" s="662" t="s">
        <v>1312</v>
      </c>
      <c r="I1217" s="662" t="s">
        <v>1312</v>
      </c>
      <c r="J1217" s="662" t="s">
        <v>1313</v>
      </c>
      <c r="K1217" s="662" t="s">
        <v>1314</v>
      </c>
      <c r="L1217" s="664">
        <v>122.55500000000001</v>
      </c>
      <c r="M1217" s="664">
        <v>2</v>
      </c>
      <c r="N1217" s="665">
        <v>245.11</v>
      </c>
    </row>
    <row r="1218" spans="1:14" ht="14.4" customHeight="1" x14ac:dyDescent="0.3">
      <c r="A1218" s="660" t="s">
        <v>2933</v>
      </c>
      <c r="B1218" s="661" t="s">
        <v>3242</v>
      </c>
      <c r="C1218" s="662" t="s">
        <v>2934</v>
      </c>
      <c r="D1218" s="663" t="s">
        <v>3254</v>
      </c>
      <c r="E1218" s="662" t="s">
        <v>586</v>
      </c>
      <c r="F1218" s="663" t="s">
        <v>3269</v>
      </c>
      <c r="G1218" s="662" t="s">
        <v>1311</v>
      </c>
      <c r="H1218" s="662" t="s">
        <v>2082</v>
      </c>
      <c r="I1218" s="662" t="s">
        <v>2083</v>
      </c>
      <c r="J1218" s="662" t="s">
        <v>1525</v>
      </c>
      <c r="K1218" s="662" t="s">
        <v>2084</v>
      </c>
      <c r="L1218" s="664">
        <v>34.76166666666667</v>
      </c>
      <c r="M1218" s="664">
        <v>36</v>
      </c>
      <c r="N1218" s="665">
        <v>1251.42</v>
      </c>
    </row>
    <row r="1219" spans="1:14" ht="14.4" customHeight="1" x14ac:dyDescent="0.3">
      <c r="A1219" s="660" t="s">
        <v>2933</v>
      </c>
      <c r="B1219" s="661" t="s">
        <v>3242</v>
      </c>
      <c r="C1219" s="662" t="s">
        <v>2934</v>
      </c>
      <c r="D1219" s="663" t="s">
        <v>3254</v>
      </c>
      <c r="E1219" s="662" t="s">
        <v>586</v>
      </c>
      <c r="F1219" s="663" t="s">
        <v>3269</v>
      </c>
      <c r="G1219" s="662" t="s">
        <v>1311</v>
      </c>
      <c r="H1219" s="662" t="s">
        <v>1351</v>
      </c>
      <c r="I1219" s="662" t="s">
        <v>1352</v>
      </c>
      <c r="J1219" s="662" t="s">
        <v>1353</v>
      </c>
      <c r="K1219" s="662" t="s">
        <v>1354</v>
      </c>
      <c r="L1219" s="664">
        <v>138.24999985831582</v>
      </c>
      <c r="M1219" s="664">
        <v>11</v>
      </c>
      <c r="N1219" s="665">
        <v>1520.749998441474</v>
      </c>
    </row>
    <row r="1220" spans="1:14" ht="14.4" customHeight="1" x14ac:dyDescent="0.3">
      <c r="A1220" s="660" t="s">
        <v>2933</v>
      </c>
      <c r="B1220" s="661" t="s">
        <v>3242</v>
      </c>
      <c r="C1220" s="662" t="s">
        <v>2934</v>
      </c>
      <c r="D1220" s="663" t="s">
        <v>3254</v>
      </c>
      <c r="E1220" s="662" t="s">
        <v>586</v>
      </c>
      <c r="F1220" s="663" t="s">
        <v>3269</v>
      </c>
      <c r="G1220" s="662" t="s">
        <v>1311</v>
      </c>
      <c r="H1220" s="662" t="s">
        <v>1359</v>
      </c>
      <c r="I1220" s="662" t="s">
        <v>1360</v>
      </c>
      <c r="J1220" s="662" t="s">
        <v>1361</v>
      </c>
      <c r="K1220" s="662" t="s">
        <v>607</v>
      </c>
      <c r="L1220" s="664">
        <v>634.0331176470587</v>
      </c>
      <c r="M1220" s="664">
        <v>17</v>
      </c>
      <c r="N1220" s="665">
        <v>10778.562999999998</v>
      </c>
    </row>
    <row r="1221" spans="1:14" ht="14.4" customHeight="1" x14ac:dyDescent="0.3">
      <c r="A1221" s="660" t="s">
        <v>2933</v>
      </c>
      <c r="B1221" s="661" t="s">
        <v>3242</v>
      </c>
      <c r="C1221" s="662" t="s">
        <v>2934</v>
      </c>
      <c r="D1221" s="663" t="s">
        <v>3254</v>
      </c>
      <c r="E1221" s="662" t="s">
        <v>586</v>
      </c>
      <c r="F1221" s="663" t="s">
        <v>3269</v>
      </c>
      <c r="G1221" s="662" t="s">
        <v>1311</v>
      </c>
      <c r="H1221" s="662" t="s">
        <v>1362</v>
      </c>
      <c r="I1221" s="662" t="s">
        <v>1363</v>
      </c>
      <c r="J1221" s="662" t="s">
        <v>1361</v>
      </c>
      <c r="K1221" s="662" t="s">
        <v>1364</v>
      </c>
      <c r="L1221" s="664">
        <v>721.19999999999993</v>
      </c>
      <c r="M1221" s="664">
        <v>11</v>
      </c>
      <c r="N1221" s="665">
        <v>7933.1999999999989</v>
      </c>
    </row>
    <row r="1222" spans="1:14" ht="14.4" customHeight="1" x14ac:dyDescent="0.3">
      <c r="A1222" s="660" t="s">
        <v>2933</v>
      </c>
      <c r="B1222" s="661" t="s">
        <v>3242</v>
      </c>
      <c r="C1222" s="662" t="s">
        <v>2934</v>
      </c>
      <c r="D1222" s="663" t="s">
        <v>3254</v>
      </c>
      <c r="E1222" s="662" t="s">
        <v>586</v>
      </c>
      <c r="F1222" s="663" t="s">
        <v>3269</v>
      </c>
      <c r="G1222" s="662" t="s">
        <v>1311</v>
      </c>
      <c r="H1222" s="662" t="s">
        <v>1365</v>
      </c>
      <c r="I1222" s="662" t="s">
        <v>1366</v>
      </c>
      <c r="J1222" s="662" t="s">
        <v>1361</v>
      </c>
      <c r="K1222" s="662" t="s">
        <v>1367</v>
      </c>
      <c r="L1222" s="664">
        <v>913.65</v>
      </c>
      <c r="M1222" s="664">
        <v>2</v>
      </c>
      <c r="N1222" s="665">
        <v>1827.3</v>
      </c>
    </row>
    <row r="1223" spans="1:14" ht="14.4" customHeight="1" x14ac:dyDescent="0.3">
      <c r="A1223" s="660" t="s">
        <v>2933</v>
      </c>
      <c r="B1223" s="661" t="s">
        <v>3242</v>
      </c>
      <c r="C1223" s="662" t="s">
        <v>2934</v>
      </c>
      <c r="D1223" s="663" t="s">
        <v>3254</v>
      </c>
      <c r="E1223" s="662" t="s">
        <v>586</v>
      </c>
      <c r="F1223" s="663" t="s">
        <v>3269</v>
      </c>
      <c r="G1223" s="662" t="s">
        <v>1311</v>
      </c>
      <c r="H1223" s="662" t="s">
        <v>3039</v>
      </c>
      <c r="I1223" s="662" t="s">
        <v>3040</v>
      </c>
      <c r="J1223" s="662" t="s">
        <v>3041</v>
      </c>
      <c r="K1223" s="662" t="s">
        <v>3042</v>
      </c>
      <c r="L1223" s="664">
        <v>59.235561637903537</v>
      </c>
      <c r="M1223" s="664">
        <v>32</v>
      </c>
      <c r="N1223" s="665">
        <v>1895.5379724129132</v>
      </c>
    </row>
    <row r="1224" spans="1:14" ht="14.4" customHeight="1" x14ac:dyDescent="0.3">
      <c r="A1224" s="660" t="s">
        <v>2933</v>
      </c>
      <c r="B1224" s="661" t="s">
        <v>3242</v>
      </c>
      <c r="C1224" s="662" t="s">
        <v>2934</v>
      </c>
      <c r="D1224" s="663" t="s">
        <v>3254</v>
      </c>
      <c r="E1224" s="662" t="s">
        <v>586</v>
      </c>
      <c r="F1224" s="663" t="s">
        <v>3269</v>
      </c>
      <c r="G1224" s="662" t="s">
        <v>1311</v>
      </c>
      <c r="H1224" s="662" t="s">
        <v>3043</v>
      </c>
      <c r="I1224" s="662" t="s">
        <v>3044</v>
      </c>
      <c r="J1224" s="662" t="s">
        <v>3045</v>
      </c>
      <c r="K1224" s="662" t="s">
        <v>3046</v>
      </c>
      <c r="L1224" s="664">
        <v>56.675149832031067</v>
      </c>
      <c r="M1224" s="664">
        <v>22</v>
      </c>
      <c r="N1224" s="665">
        <v>1246.8532963046835</v>
      </c>
    </row>
    <row r="1225" spans="1:14" ht="14.4" customHeight="1" x14ac:dyDescent="0.3">
      <c r="A1225" s="660" t="s">
        <v>2933</v>
      </c>
      <c r="B1225" s="661" t="s">
        <v>3242</v>
      </c>
      <c r="C1225" s="662" t="s">
        <v>2934</v>
      </c>
      <c r="D1225" s="663" t="s">
        <v>3254</v>
      </c>
      <c r="E1225" s="662" t="s">
        <v>586</v>
      </c>
      <c r="F1225" s="663" t="s">
        <v>3269</v>
      </c>
      <c r="G1225" s="662" t="s">
        <v>1311</v>
      </c>
      <c r="H1225" s="662" t="s">
        <v>1372</v>
      </c>
      <c r="I1225" s="662" t="s">
        <v>1373</v>
      </c>
      <c r="J1225" s="662" t="s">
        <v>1374</v>
      </c>
      <c r="K1225" s="662" t="s">
        <v>1375</v>
      </c>
      <c r="L1225" s="664">
        <v>46.889923325525096</v>
      </c>
      <c r="M1225" s="664">
        <v>8</v>
      </c>
      <c r="N1225" s="665">
        <v>375.11938660420077</v>
      </c>
    </row>
    <row r="1226" spans="1:14" ht="14.4" customHeight="1" x14ac:dyDescent="0.3">
      <c r="A1226" s="660" t="s">
        <v>2933</v>
      </c>
      <c r="B1226" s="661" t="s">
        <v>3242</v>
      </c>
      <c r="C1226" s="662" t="s">
        <v>2934</v>
      </c>
      <c r="D1226" s="663" t="s">
        <v>3254</v>
      </c>
      <c r="E1226" s="662" t="s">
        <v>586</v>
      </c>
      <c r="F1226" s="663" t="s">
        <v>3269</v>
      </c>
      <c r="G1226" s="662" t="s">
        <v>1311</v>
      </c>
      <c r="H1226" s="662" t="s">
        <v>1398</v>
      </c>
      <c r="I1226" s="662" t="s">
        <v>1399</v>
      </c>
      <c r="J1226" s="662" t="s">
        <v>1400</v>
      </c>
      <c r="K1226" s="662" t="s">
        <v>1401</v>
      </c>
      <c r="L1226" s="664">
        <v>80.114557801192376</v>
      </c>
      <c r="M1226" s="664">
        <v>14</v>
      </c>
      <c r="N1226" s="665">
        <v>1121.6038092166932</v>
      </c>
    </row>
    <row r="1227" spans="1:14" ht="14.4" customHeight="1" x14ac:dyDescent="0.3">
      <c r="A1227" s="660" t="s">
        <v>2933</v>
      </c>
      <c r="B1227" s="661" t="s">
        <v>3242</v>
      </c>
      <c r="C1227" s="662" t="s">
        <v>2934</v>
      </c>
      <c r="D1227" s="663" t="s">
        <v>3254</v>
      </c>
      <c r="E1227" s="662" t="s">
        <v>586</v>
      </c>
      <c r="F1227" s="663" t="s">
        <v>3269</v>
      </c>
      <c r="G1227" s="662" t="s">
        <v>1311</v>
      </c>
      <c r="H1227" s="662" t="s">
        <v>1417</v>
      </c>
      <c r="I1227" s="662" t="s">
        <v>1418</v>
      </c>
      <c r="J1227" s="662" t="s">
        <v>1419</v>
      </c>
      <c r="K1227" s="662" t="s">
        <v>604</v>
      </c>
      <c r="L1227" s="664">
        <v>46.439676499629087</v>
      </c>
      <c r="M1227" s="664">
        <v>32</v>
      </c>
      <c r="N1227" s="665">
        <v>1486.0696479881308</v>
      </c>
    </row>
    <row r="1228" spans="1:14" ht="14.4" customHeight="1" x14ac:dyDescent="0.3">
      <c r="A1228" s="660" t="s">
        <v>2933</v>
      </c>
      <c r="B1228" s="661" t="s">
        <v>3242</v>
      </c>
      <c r="C1228" s="662" t="s">
        <v>2934</v>
      </c>
      <c r="D1228" s="663" t="s">
        <v>3254</v>
      </c>
      <c r="E1228" s="662" t="s">
        <v>586</v>
      </c>
      <c r="F1228" s="663" t="s">
        <v>3269</v>
      </c>
      <c r="G1228" s="662" t="s">
        <v>1311</v>
      </c>
      <c r="H1228" s="662" t="s">
        <v>1442</v>
      </c>
      <c r="I1228" s="662" t="s">
        <v>1443</v>
      </c>
      <c r="J1228" s="662" t="s">
        <v>1331</v>
      </c>
      <c r="K1228" s="662" t="s">
        <v>1444</v>
      </c>
      <c r="L1228" s="664">
        <v>129.45500000000001</v>
      </c>
      <c r="M1228" s="664">
        <v>2</v>
      </c>
      <c r="N1228" s="665">
        <v>258.91000000000003</v>
      </c>
    </row>
    <row r="1229" spans="1:14" ht="14.4" customHeight="1" x14ac:dyDescent="0.3">
      <c r="A1229" s="660" t="s">
        <v>2933</v>
      </c>
      <c r="B1229" s="661" t="s">
        <v>3242</v>
      </c>
      <c r="C1229" s="662" t="s">
        <v>2934</v>
      </c>
      <c r="D1229" s="663" t="s">
        <v>3254</v>
      </c>
      <c r="E1229" s="662" t="s">
        <v>586</v>
      </c>
      <c r="F1229" s="663" t="s">
        <v>3269</v>
      </c>
      <c r="G1229" s="662" t="s">
        <v>1311</v>
      </c>
      <c r="H1229" s="662" t="s">
        <v>1472</v>
      </c>
      <c r="I1229" s="662" t="s">
        <v>1473</v>
      </c>
      <c r="J1229" s="662" t="s">
        <v>1474</v>
      </c>
      <c r="K1229" s="662" t="s">
        <v>1475</v>
      </c>
      <c r="L1229" s="664">
        <v>49.194894036767856</v>
      </c>
      <c r="M1229" s="664">
        <v>4</v>
      </c>
      <c r="N1229" s="665">
        <v>196.77957614707142</v>
      </c>
    </row>
    <row r="1230" spans="1:14" ht="14.4" customHeight="1" x14ac:dyDescent="0.3">
      <c r="A1230" s="660" t="s">
        <v>2933</v>
      </c>
      <c r="B1230" s="661" t="s">
        <v>3242</v>
      </c>
      <c r="C1230" s="662" t="s">
        <v>2934</v>
      </c>
      <c r="D1230" s="663" t="s">
        <v>3254</v>
      </c>
      <c r="E1230" s="662" t="s">
        <v>586</v>
      </c>
      <c r="F1230" s="663" t="s">
        <v>3269</v>
      </c>
      <c r="G1230" s="662" t="s">
        <v>1311</v>
      </c>
      <c r="H1230" s="662" t="s">
        <v>1483</v>
      </c>
      <c r="I1230" s="662" t="s">
        <v>1484</v>
      </c>
      <c r="J1230" s="662" t="s">
        <v>1485</v>
      </c>
      <c r="K1230" s="662" t="s">
        <v>1486</v>
      </c>
      <c r="L1230" s="664">
        <v>67.842554790644868</v>
      </c>
      <c r="M1230" s="664">
        <v>410</v>
      </c>
      <c r="N1230" s="665">
        <v>27815.447464164394</v>
      </c>
    </row>
    <row r="1231" spans="1:14" ht="14.4" customHeight="1" x14ac:dyDescent="0.3">
      <c r="A1231" s="660" t="s">
        <v>2933</v>
      </c>
      <c r="B1231" s="661" t="s">
        <v>3242</v>
      </c>
      <c r="C1231" s="662" t="s">
        <v>2934</v>
      </c>
      <c r="D1231" s="663" t="s">
        <v>3254</v>
      </c>
      <c r="E1231" s="662" t="s">
        <v>586</v>
      </c>
      <c r="F1231" s="663" t="s">
        <v>3269</v>
      </c>
      <c r="G1231" s="662" t="s">
        <v>1311</v>
      </c>
      <c r="H1231" s="662" t="s">
        <v>1487</v>
      </c>
      <c r="I1231" s="662" t="s">
        <v>1487</v>
      </c>
      <c r="J1231" s="662" t="s">
        <v>1488</v>
      </c>
      <c r="K1231" s="662" t="s">
        <v>1489</v>
      </c>
      <c r="L1231" s="664">
        <v>82.43</v>
      </c>
      <c r="M1231" s="664">
        <v>8</v>
      </c>
      <c r="N1231" s="665">
        <v>659.44</v>
      </c>
    </row>
    <row r="1232" spans="1:14" ht="14.4" customHeight="1" x14ac:dyDescent="0.3">
      <c r="A1232" s="660" t="s">
        <v>2933</v>
      </c>
      <c r="B1232" s="661" t="s">
        <v>3242</v>
      </c>
      <c r="C1232" s="662" t="s">
        <v>2934</v>
      </c>
      <c r="D1232" s="663" t="s">
        <v>3254</v>
      </c>
      <c r="E1232" s="662" t="s">
        <v>586</v>
      </c>
      <c r="F1232" s="663" t="s">
        <v>3269</v>
      </c>
      <c r="G1232" s="662" t="s">
        <v>1311</v>
      </c>
      <c r="H1232" s="662" t="s">
        <v>1520</v>
      </c>
      <c r="I1232" s="662" t="s">
        <v>1521</v>
      </c>
      <c r="J1232" s="662" t="s">
        <v>1361</v>
      </c>
      <c r="K1232" s="662" t="s">
        <v>1522</v>
      </c>
      <c r="L1232" s="664">
        <v>408.9496825787146</v>
      </c>
      <c r="M1232" s="664">
        <v>19</v>
      </c>
      <c r="N1232" s="665">
        <v>7770.0439689955774</v>
      </c>
    </row>
    <row r="1233" spans="1:14" ht="14.4" customHeight="1" x14ac:dyDescent="0.3">
      <c r="A1233" s="660" t="s">
        <v>2933</v>
      </c>
      <c r="B1233" s="661" t="s">
        <v>3242</v>
      </c>
      <c r="C1233" s="662" t="s">
        <v>2934</v>
      </c>
      <c r="D1233" s="663" t="s">
        <v>3254</v>
      </c>
      <c r="E1233" s="662" t="s">
        <v>586</v>
      </c>
      <c r="F1233" s="663" t="s">
        <v>3269</v>
      </c>
      <c r="G1233" s="662" t="s">
        <v>1311</v>
      </c>
      <c r="H1233" s="662" t="s">
        <v>3047</v>
      </c>
      <c r="I1233" s="662" t="s">
        <v>3048</v>
      </c>
      <c r="J1233" s="662" t="s">
        <v>3049</v>
      </c>
      <c r="K1233" s="662" t="s">
        <v>1441</v>
      </c>
      <c r="L1233" s="664">
        <v>260.76470262801968</v>
      </c>
      <c r="M1233" s="664">
        <v>2</v>
      </c>
      <c r="N1233" s="665">
        <v>521.52940525603935</v>
      </c>
    </row>
    <row r="1234" spans="1:14" ht="14.4" customHeight="1" x14ac:dyDescent="0.3">
      <c r="A1234" s="660" t="s">
        <v>2933</v>
      </c>
      <c r="B1234" s="661" t="s">
        <v>3242</v>
      </c>
      <c r="C1234" s="662" t="s">
        <v>2934</v>
      </c>
      <c r="D1234" s="663" t="s">
        <v>3254</v>
      </c>
      <c r="E1234" s="662" t="s">
        <v>586</v>
      </c>
      <c r="F1234" s="663" t="s">
        <v>3269</v>
      </c>
      <c r="G1234" s="662" t="s">
        <v>1311</v>
      </c>
      <c r="H1234" s="662" t="s">
        <v>2102</v>
      </c>
      <c r="I1234" s="662" t="s">
        <v>2103</v>
      </c>
      <c r="J1234" s="662" t="s">
        <v>2104</v>
      </c>
      <c r="K1234" s="662" t="s">
        <v>2105</v>
      </c>
      <c r="L1234" s="664">
        <v>364.67862985735763</v>
      </c>
      <c r="M1234" s="664">
        <v>3</v>
      </c>
      <c r="N1234" s="665">
        <v>1094.0358895720728</v>
      </c>
    </row>
    <row r="1235" spans="1:14" ht="14.4" customHeight="1" x14ac:dyDescent="0.3">
      <c r="A1235" s="660" t="s">
        <v>2933</v>
      </c>
      <c r="B1235" s="661" t="s">
        <v>3242</v>
      </c>
      <c r="C1235" s="662" t="s">
        <v>2934</v>
      </c>
      <c r="D1235" s="663" t="s">
        <v>3254</v>
      </c>
      <c r="E1235" s="662" t="s">
        <v>586</v>
      </c>
      <c r="F1235" s="663" t="s">
        <v>3269</v>
      </c>
      <c r="G1235" s="662" t="s">
        <v>1311</v>
      </c>
      <c r="H1235" s="662" t="s">
        <v>1541</v>
      </c>
      <c r="I1235" s="662" t="s">
        <v>1542</v>
      </c>
      <c r="J1235" s="662" t="s">
        <v>1385</v>
      </c>
      <c r="K1235" s="662" t="s">
        <v>1543</v>
      </c>
      <c r="L1235" s="664">
        <v>240.06666613587495</v>
      </c>
      <c r="M1235" s="664">
        <v>6</v>
      </c>
      <c r="N1235" s="665">
        <v>1440.3999968152498</v>
      </c>
    </row>
    <row r="1236" spans="1:14" ht="14.4" customHeight="1" x14ac:dyDescent="0.3">
      <c r="A1236" s="660" t="s">
        <v>2933</v>
      </c>
      <c r="B1236" s="661" t="s">
        <v>3242</v>
      </c>
      <c r="C1236" s="662" t="s">
        <v>2934</v>
      </c>
      <c r="D1236" s="663" t="s">
        <v>3254</v>
      </c>
      <c r="E1236" s="662" t="s">
        <v>586</v>
      </c>
      <c r="F1236" s="663" t="s">
        <v>3269</v>
      </c>
      <c r="G1236" s="662" t="s">
        <v>1311</v>
      </c>
      <c r="H1236" s="662" t="s">
        <v>3050</v>
      </c>
      <c r="I1236" s="662" t="s">
        <v>3051</v>
      </c>
      <c r="J1236" s="662" t="s">
        <v>3052</v>
      </c>
      <c r="K1236" s="662" t="s">
        <v>3053</v>
      </c>
      <c r="L1236" s="664">
        <v>37.489988055368151</v>
      </c>
      <c r="M1236" s="664">
        <v>11</v>
      </c>
      <c r="N1236" s="665">
        <v>412.3898686090497</v>
      </c>
    </row>
    <row r="1237" spans="1:14" ht="14.4" customHeight="1" x14ac:dyDescent="0.3">
      <c r="A1237" s="660" t="s">
        <v>2933</v>
      </c>
      <c r="B1237" s="661" t="s">
        <v>3242</v>
      </c>
      <c r="C1237" s="662" t="s">
        <v>2934</v>
      </c>
      <c r="D1237" s="663" t="s">
        <v>3254</v>
      </c>
      <c r="E1237" s="662" t="s">
        <v>586</v>
      </c>
      <c r="F1237" s="663" t="s">
        <v>3269</v>
      </c>
      <c r="G1237" s="662" t="s">
        <v>1311</v>
      </c>
      <c r="H1237" s="662" t="s">
        <v>3054</v>
      </c>
      <c r="I1237" s="662" t="s">
        <v>3055</v>
      </c>
      <c r="J1237" s="662" t="s">
        <v>3056</v>
      </c>
      <c r="K1237" s="662" t="s">
        <v>3057</v>
      </c>
      <c r="L1237" s="664">
        <v>960.24519374375973</v>
      </c>
      <c r="M1237" s="664">
        <v>1</v>
      </c>
      <c r="N1237" s="665">
        <v>960.24519374375973</v>
      </c>
    </row>
    <row r="1238" spans="1:14" ht="14.4" customHeight="1" x14ac:dyDescent="0.3">
      <c r="A1238" s="660" t="s">
        <v>2933</v>
      </c>
      <c r="B1238" s="661" t="s">
        <v>3242</v>
      </c>
      <c r="C1238" s="662" t="s">
        <v>2934</v>
      </c>
      <c r="D1238" s="663" t="s">
        <v>3254</v>
      </c>
      <c r="E1238" s="662" t="s">
        <v>586</v>
      </c>
      <c r="F1238" s="663" t="s">
        <v>3269</v>
      </c>
      <c r="G1238" s="662" t="s">
        <v>1311</v>
      </c>
      <c r="H1238" s="662" t="s">
        <v>3058</v>
      </c>
      <c r="I1238" s="662" t="s">
        <v>3059</v>
      </c>
      <c r="J1238" s="662" t="s">
        <v>3060</v>
      </c>
      <c r="K1238" s="662" t="s">
        <v>2487</v>
      </c>
      <c r="L1238" s="664">
        <v>146.31997413292771</v>
      </c>
      <c r="M1238" s="664">
        <v>5</v>
      </c>
      <c r="N1238" s="665">
        <v>731.59987066463862</v>
      </c>
    </row>
    <row r="1239" spans="1:14" ht="14.4" customHeight="1" x14ac:dyDescent="0.3">
      <c r="A1239" s="660" t="s">
        <v>2933</v>
      </c>
      <c r="B1239" s="661" t="s">
        <v>3242</v>
      </c>
      <c r="C1239" s="662" t="s">
        <v>2934</v>
      </c>
      <c r="D1239" s="663" t="s">
        <v>3254</v>
      </c>
      <c r="E1239" s="662" t="s">
        <v>586</v>
      </c>
      <c r="F1239" s="663" t="s">
        <v>3269</v>
      </c>
      <c r="G1239" s="662" t="s">
        <v>1311</v>
      </c>
      <c r="H1239" s="662" t="s">
        <v>1574</v>
      </c>
      <c r="I1239" s="662" t="s">
        <v>1574</v>
      </c>
      <c r="J1239" s="662" t="s">
        <v>1562</v>
      </c>
      <c r="K1239" s="662" t="s">
        <v>1575</v>
      </c>
      <c r="L1239" s="664">
        <v>140.15749860525312</v>
      </c>
      <c r="M1239" s="664">
        <v>4</v>
      </c>
      <c r="N1239" s="665">
        <v>560.6299944210125</v>
      </c>
    </row>
    <row r="1240" spans="1:14" ht="14.4" customHeight="1" x14ac:dyDescent="0.3">
      <c r="A1240" s="660" t="s">
        <v>2933</v>
      </c>
      <c r="B1240" s="661" t="s">
        <v>3242</v>
      </c>
      <c r="C1240" s="662" t="s">
        <v>2934</v>
      </c>
      <c r="D1240" s="663" t="s">
        <v>3254</v>
      </c>
      <c r="E1240" s="662" t="s">
        <v>586</v>
      </c>
      <c r="F1240" s="663" t="s">
        <v>3269</v>
      </c>
      <c r="G1240" s="662" t="s">
        <v>1311</v>
      </c>
      <c r="H1240" s="662" t="s">
        <v>1576</v>
      </c>
      <c r="I1240" s="662" t="s">
        <v>1576</v>
      </c>
      <c r="J1240" s="662" t="s">
        <v>1361</v>
      </c>
      <c r="K1240" s="662" t="s">
        <v>1522</v>
      </c>
      <c r="L1240" s="664">
        <v>408.95</v>
      </c>
      <c r="M1240" s="664">
        <v>6</v>
      </c>
      <c r="N1240" s="665">
        <v>2453.6999999999998</v>
      </c>
    </row>
    <row r="1241" spans="1:14" ht="14.4" customHeight="1" x14ac:dyDescent="0.3">
      <c r="A1241" s="660" t="s">
        <v>2933</v>
      </c>
      <c r="B1241" s="661" t="s">
        <v>3242</v>
      </c>
      <c r="C1241" s="662" t="s">
        <v>2934</v>
      </c>
      <c r="D1241" s="663" t="s">
        <v>3254</v>
      </c>
      <c r="E1241" s="662" t="s">
        <v>1617</v>
      </c>
      <c r="F1241" s="663" t="s">
        <v>3272</v>
      </c>
      <c r="G1241" s="662"/>
      <c r="H1241" s="662" t="s">
        <v>1629</v>
      </c>
      <c r="I1241" s="662" t="s">
        <v>1629</v>
      </c>
      <c r="J1241" s="662" t="s">
        <v>1630</v>
      </c>
      <c r="K1241" s="662" t="s">
        <v>1631</v>
      </c>
      <c r="L1241" s="664">
        <v>155.34999999999997</v>
      </c>
      <c r="M1241" s="664">
        <v>4</v>
      </c>
      <c r="N1241" s="665">
        <v>621.39999999999986</v>
      </c>
    </row>
    <row r="1242" spans="1:14" ht="14.4" customHeight="1" x14ac:dyDescent="0.3">
      <c r="A1242" s="660" t="s">
        <v>2933</v>
      </c>
      <c r="B1242" s="661" t="s">
        <v>3242</v>
      </c>
      <c r="C1242" s="662" t="s">
        <v>2934</v>
      </c>
      <c r="D1242" s="663" t="s">
        <v>3254</v>
      </c>
      <c r="E1242" s="662" t="s">
        <v>1617</v>
      </c>
      <c r="F1242" s="663" t="s">
        <v>3272</v>
      </c>
      <c r="G1242" s="662" t="s">
        <v>608</v>
      </c>
      <c r="H1242" s="662" t="s">
        <v>1640</v>
      </c>
      <c r="I1242" s="662" t="s">
        <v>1641</v>
      </c>
      <c r="J1242" s="662" t="s">
        <v>1642</v>
      </c>
      <c r="K1242" s="662" t="s">
        <v>1643</v>
      </c>
      <c r="L1242" s="664">
        <v>31.945949835877954</v>
      </c>
      <c r="M1242" s="664">
        <v>15</v>
      </c>
      <c r="N1242" s="665">
        <v>479.1892475381693</v>
      </c>
    </row>
    <row r="1243" spans="1:14" ht="14.4" customHeight="1" x14ac:dyDescent="0.3">
      <c r="A1243" s="660" t="s">
        <v>2933</v>
      </c>
      <c r="B1243" s="661" t="s">
        <v>3242</v>
      </c>
      <c r="C1243" s="662" t="s">
        <v>2934</v>
      </c>
      <c r="D1243" s="663" t="s">
        <v>3254</v>
      </c>
      <c r="E1243" s="662" t="s">
        <v>1617</v>
      </c>
      <c r="F1243" s="663" t="s">
        <v>3272</v>
      </c>
      <c r="G1243" s="662" t="s">
        <v>608</v>
      </c>
      <c r="H1243" s="662" t="s">
        <v>1648</v>
      </c>
      <c r="I1243" s="662" t="s">
        <v>1649</v>
      </c>
      <c r="J1243" s="662" t="s">
        <v>1650</v>
      </c>
      <c r="K1243" s="662" t="s">
        <v>1651</v>
      </c>
      <c r="L1243" s="664">
        <v>127.44080297493461</v>
      </c>
      <c r="M1243" s="664">
        <v>11</v>
      </c>
      <c r="N1243" s="665">
        <v>1401.8488327242808</v>
      </c>
    </row>
    <row r="1244" spans="1:14" ht="14.4" customHeight="1" x14ac:dyDescent="0.3">
      <c r="A1244" s="660" t="s">
        <v>2933</v>
      </c>
      <c r="B1244" s="661" t="s">
        <v>3242</v>
      </c>
      <c r="C1244" s="662" t="s">
        <v>2934</v>
      </c>
      <c r="D1244" s="663" t="s">
        <v>3254</v>
      </c>
      <c r="E1244" s="662" t="s">
        <v>1617</v>
      </c>
      <c r="F1244" s="663" t="s">
        <v>3272</v>
      </c>
      <c r="G1244" s="662" t="s">
        <v>608</v>
      </c>
      <c r="H1244" s="662" t="s">
        <v>3061</v>
      </c>
      <c r="I1244" s="662" t="s">
        <v>3062</v>
      </c>
      <c r="J1244" s="662" t="s">
        <v>3063</v>
      </c>
      <c r="K1244" s="662" t="s">
        <v>3064</v>
      </c>
      <c r="L1244" s="664">
        <v>82.969796852859972</v>
      </c>
      <c r="M1244" s="664">
        <v>2</v>
      </c>
      <c r="N1244" s="665">
        <v>165.93959370571994</v>
      </c>
    </row>
    <row r="1245" spans="1:14" ht="14.4" customHeight="1" x14ac:dyDescent="0.3">
      <c r="A1245" s="660" t="s">
        <v>2933</v>
      </c>
      <c r="B1245" s="661" t="s">
        <v>3242</v>
      </c>
      <c r="C1245" s="662" t="s">
        <v>2934</v>
      </c>
      <c r="D1245" s="663" t="s">
        <v>3254</v>
      </c>
      <c r="E1245" s="662" t="s">
        <v>1617</v>
      </c>
      <c r="F1245" s="663" t="s">
        <v>3272</v>
      </c>
      <c r="G1245" s="662" t="s">
        <v>608</v>
      </c>
      <c r="H1245" s="662" t="s">
        <v>3065</v>
      </c>
      <c r="I1245" s="662" t="s">
        <v>3066</v>
      </c>
      <c r="J1245" s="662" t="s">
        <v>3067</v>
      </c>
      <c r="K1245" s="662" t="s">
        <v>3068</v>
      </c>
      <c r="L1245" s="664">
        <v>146.12</v>
      </c>
      <c r="M1245" s="664">
        <v>5</v>
      </c>
      <c r="N1245" s="665">
        <v>730.6</v>
      </c>
    </row>
    <row r="1246" spans="1:14" ht="14.4" customHeight="1" x14ac:dyDescent="0.3">
      <c r="A1246" s="660" t="s">
        <v>2933</v>
      </c>
      <c r="B1246" s="661" t="s">
        <v>3242</v>
      </c>
      <c r="C1246" s="662" t="s">
        <v>2934</v>
      </c>
      <c r="D1246" s="663" t="s">
        <v>3254</v>
      </c>
      <c r="E1246" s="662" t="s">
        <v>1617</v>
      </c>
      <c r="F1246" s="663" t="s">
        <v>3272</v>
      </c>
      <c r="G1246" s="662" t="s">
        <v>608</v>
      </c>
      <c r="H1246" s="662" t="s">
        <v>3069</v>
      </c>
      <c r="I1246" s="662" t="s">
        <v>3070</v>
      </c>
      <c r="J1246" s="662" t="s">
        <v>3071</v>
      </c>
      <c r="K1246" s="662" t="s">
        <v>3072</v>
      </c>
      <c r="L1246" s="664">
        <v>155.69000000000003</v>
      </c>
      <c r="M1246" s="664">
        <v>1</v>
      </c>
      <c r="N1246" s="665">
        <v>155.69000000000003</v>
      </c>
    </row>
    <row r="1247" spans="1:14" ht="14.4" customHeight="1" x14ac:dyDescent="0.3">
      <c r="A1247" s="660" t="s">
        <v>2933</v>
      </c>
      <c r="B1247" s="661" t="s">
        <v>3242</v>
      </c>
      <c r="C1247" s="662" t="s">
        <v>2934</v>
      </c>
      <c r="D1247" s="663" t="s">
        <v>3254</v>
      </c>
      <c r="E1247" s="662" t="s">
        <v>1617</v>
      </c>
      <c r="F1247" s="663" t="s">
        <v>3272</v>
      </c>
      <c r="G1247" s="662" t="s">
        <v>608</v>
      </c>
      <c r="H1247" s="662" t="s">
        <v>3073</v>
      </c>
      <c r="I1247" s="662" t="s">
        <v>3073</v>
      </c>
      <c r="J1247" s="662" t="s">
        <v>3067</v>
      </c>
      <c r="K1247" s="662" t="s">
        <v>3074</v>
      </c>
      <c r="L1247" s="664">
        <v>340.2999999999999</v>
      </c>
      <c r="M1247" s="664">
        <v>2</v>
      </c>
      <c r="N1247" s="665">
        <v>680.5999999999998</v>
      </c>
    </row>
    <row r="1248" spans="1:14" ht="14.4" customHeight="1" x14ac:dyDescent="0.3">
      <c r="A1248" s="660" t="s">
        <v>2933</v>
      </c>
      <c r="B1248" s="661" t="s">
        <v>3242</v>
      </c>
      <c r="C1248" s="662" t="s">
        <v>2934</v>
      </c>
      <c r="D1248" s="663" t="s">
        <v>3254</v>
      </c>
      <c r="E1248" s="662" t="s">
        <v>1617</v>
      </c>
      <c r="F1248" s="663" t="s">
        <v>3272</v>
      </c>
      <c r="G1248" s="662" t="s">
        <v>608</v>
      </c>
      <c r="H1248" s="662" t="s">
        <v>3075</v>
      </c>
      <c r="I1248" s="662" t="s">
        <v>3075</v>
      </c>
      <c r="J1248" s="662" t="s">
        <v>2190</v>
      </c>
      <c r="K1248" s="662" t="s">
        <v>1631</v>
      </c>
      <c r="L1248" s="664">
        <v>149.78999999999994</v>
      </c>
      <c r="M1248" s="664">
        <v>3</v>
      </c>
      <c r="N1248" s="665">
        <v>449.36999999999978</v>
      </c>
    </row>
    <row r="1249" spans="1:14" ht="14.4" customHeight="1" x14ac:dyDescent="0.3">
      <c r="A1249" s="660" t="s">
        <v>2933</v>
      </c>
      <c r="B1249" s="661" t="s">
        <v>3242</v>
      </c>
      <c r="C1249" s="662" t="s">
        <v>2934</v>
      </c>
      <c r="D1249" s="663" t="s">
        <v>3254</v>
      </c>
      <c r="E1249" s="662" t="s">
        <v>1617</v>
      </c>
      <c r="F1249" s="663" t="s">
        <v>3272</v>
      </c>
      <c r="G1249" s="662" t="s">
        <v>1311</v>
      </c>
      <c r="H1249" s="662" t="s">
        <v>1695</v>
      </c>
      <c r="I1249" s="662" t="s">
        <v>1696</v>
      </c>
      <c r="J1249" s="662" t="s">
        <v>1697</v>
      </c>
      <c r="K1249" s="662" t="s">
        <v>1698</v>
      </c>
      <c r="L1249" s="664">
        <v>114.04511288955706</v>
      </c>
      <c r="M1249" s="664">
        <v>23</v>
      </c>
      <c r="N1249" s="665">
        <v>2623.0375964598124</v>
      </c>
    </row>
    <row r="1250" spans="1:14" ht="14.4" customHeight="1" x14ac:dyDescent="0.3">
      <c r="A1250" s="660" t="s">
        <v>2933</v>
      </c>
      <c r="B1250" s="661" t="s">
        <v>3242</v>
      </c>
      <c r="C1250" s="662" t="s">
        <v>2934</v>
      </c>
      <c r="D1250" s="663" t="s">
        <v>3254</v>
      </c>
      <c r="E1250" s="662" t="s">
        <v>1617</v>
      </c>
      <c r="F1250" s="663" t="s">
        <v>3272</v>
      </c>
      <c r="G1250" s="662" t="s">
        <v>1311</v>
      </c>
      <c r="H1250" s="662" t="s">
        <v>1699</v>
      </c>
      <c r="I1250" s="662" t="s">
        <v>1700</v>
      </c>
      <c r="J1250" s="662" t="s">
        <v>1646</v>
      </c>
      <c r="K1250" s="662" t="s">
        <v>1701</v>
      </c>
      <c r="L1250" s="664">
        <v>23.157375000000002</v>
      </c>
      <c r="M1250" s="664">
        <v>8</v>
      </c>
      <c r="N1250" s="665">
        <v>185.25900000000001</v>
      </c>
    </row>
    <row r="1251" spans="1:14" ht="14.4" customHeight="1" x14ac:dyDescent="0.3">
      <c r="A1251" s="660" t="s">
        <v>2933</v>
      </c>
      <c r="B1251" s="661" t="s">
        <v>3242</v>
      </c>
      <c r="C1251" s="662" t="s">
        <v>2934</v>
      </c>
      <c r="D1251" s="663" t="s">
        <v>3254</v>
      </c>
      <c r="E1251" s="662" t="s">
        <v>1617</v>
      </c>
      <c r="F1251" s="663" t="s">
        <v>3272</v>
      </c>
      <c r="G1251" s="662" t="s">
        <v>1311</v>
      </c>
      <c r="H1251" s="662" t="s">
        <v>1710</v>
      </c>
      <c r="I1251" s="662" t="s">
        <v>1711</v>
      </c>
      <c r="J1251" s="662" t="s">
        <v>1712</v>
      </c>
      <c r="K1251" s="662" t="s">
        <v>1713</v>
      </c>
      <c r="L1251" s="664">
        <v>76.558970246218436</v>
      </c>
      <c r="M1251" s="664">
        <v>17</v>
      </c>
      <c r="N1251" s="665">
        <v>1301.5024941857134</v>
      </c>
    </row>
    <row r="1252" spans="1:14" ht="14.4" customHeight="1" x14ac:dyDescent="0.3">
      <c r="A1252" s="660" t="s">
        <v>2933</v>
      </c>
      <c r="B1252" s="661" t="s">
        <v>3242</v>
      </c>
      <c r="C1252" s="662" t="s">
        <v>3076</v>
      </c>
      <c r="D1252" s="663" t="s">
        <v>3255</v>
      </c>
      <c r="E1252" s="662" t="s">
        <v>586</v>
      </c>
      <c r="F1252" s="663" t="s">
        <v>3269</v>
      </c>
      <c r="G1252" s="662" t="s">
        <v>608</v>
      </c>
      <c r="H1252" s="662" t="s">
        <v>609</v>
      </c>
      <c r="I1252" s="662" t="s">
        <v>609</v>
      </c>
      <c r="J1252" s="662" t="s">
        <v>610</v>
      </c>
      <c r="K1252" s="662" t="s">
        <v>611</v>
      </c>
      <c r="L1252" s="664">
        <v>171.6</v>
      </c>
      <c r="M1252" s="664">
        <v>11</v>
      </c>
      <c r="N1252" s="665">
        <v>1887.6</v>
      </c>
    </row>
    <row r="1253" spans="1:14" ht="14.4" customHeight="1" x14ac:dyDescent="0.3">
      <c r="A1253" s="660" t="s">
        <v>2933</v>
      </c>
      <c r="B1253" s="661" t="s">
        <v>3242</v>
      </c>
      <c r="C1253" s="662" t="s">
        <v>3076</v>
      </c>
      <c r="D1253" s="663" t="s">
        <v>3255</v>
      </c>
      <c r="E1253" s="662" t="s">
        <v>586</v>
      </c>
      <c r="F1253" s="663" t="s">
        <v>3269</v>
      </c>
      <c r="G1253" s="662" t="s">
        <v>608</v>
      </c>
      <c r="H1253" s="662" t="s">
        <v>619</v>
      </c>
      <c r="I1253" s="662" t="s">
        <v>619</v>
      </c>
      <c r="J1253" s="662" t="s">
        <v>610</v>
      </c>
      <c r="K1253" s="662" t="s">
        <v>620</v>
      </c>
      <c r="L1253" s="664">
        <v>92.950000000000017</v>
      </c>
      <c r="M1253" s="664">
        <v>8</v>
      </c>
      <c r="N1253" s="665">
        <v>743.60000000000014</v>
      </c>
    </row>
    <row r="1254" spans="1:14" ht="14.4" customHeight="1" x14ac:dyDescent="0.3">
      <c r="A1254" s="660" t="s">
        <v>2933</v>
      </c>
      <c r="B1254" s="661" t="s">
        <v>3242</v>
      </c>
      <c r="C1254" s="662" t="s">
        <v>3076</v>
      </c>
      <c r="D1254" s="663" t="s">
        <v>3255</v>
      </c>
      <c r="E1254" s="662" t="s">
        <v>586</v>
      </c>
      <c r="F1254" s="663" t="s">
        <v>3269</v>
      </c>
      <c r="G1254" s="662" t="s">
        <v>608</v>
      </c>
      <c r="H1254" s="662" t="s">
        <v>635</v>
      </c>
      <c r="I1254" s="662" t="s">
        <v>636</v>
      </c>
      <c r="J1254" s="662" t="s">
        <v>637</v>
      </c>
      <c r="K1254" s="662" t="s">
        <v>638</v>
      </c>
      <c r="L1254" s="664">
        <v>96.819999999999979</v>
      </c>
      <c r="M1254" s="664">
        <v>30</v>
      </c>
      <c r="N1254" s="665">
        <v>2904.5999999999995</v>
      </c>
    </row>
    <row r="1255" spans="1:14" ht="14.4" customHeight="1" x14ac:dyDescent="0.3">
      <c r="A1255" s="660" t="s">
        <v>2933</v>
      </c>
      <c r="B1255" s="661" t="s">
        <v>3242</v>
      </c>
      <c r="C1255" s="662" t="s">
        <v>3076</v>
      </c>
      <c r="D1255" s="663" t="s">
        <v>3255</v>
      </c>
      <c r="E1255" s="662" t="s">
        <v>586</v>
      </c>
      <c r="F1255" s="663" t="s">
        <v>3269</v>
      </c>
      <c r="G1255" s="662" t="s">
        <v>608</v>
      </c>
      <c r="H1255" s="662" t="s">
        <v>639</v>
      </c>
      <c r="I1255" s="662" t="s">
        <v>640</v>
      </c>
      <c r="J1255" s="662" t="s">
        <v>637</v>
      </c>
      <c r="K1255" s="662" t="s">
        <v>641</v>
      </c>
      <c r="L1255" s="664">
        <v>100.79600000000001</v>
      </c>
      <c r="M1255" s="664">
        <v>25</v>
      </c>
      <c r="N1255" s="665">
        <v>2519.9</v>
      </c>
    </row>
    <row r="1256" spans="1:14" ht="14.4" customHeight="1" x14ac:dyDescent="0.3">
      <c r="A1256" s="660" t="s">
        <v>2933</v>
      </c>
      <c r="B1256" s="661" t="s">
        <v>3242</v>
      </c>
      <c r="C1256" s="662" t="s">
        <v>3076</v>
      </c>
      <c r="D1256" s="663" t="s">
        <v>3255</v>
      </c>
      <c r="E1256" s="662" t="s">
        <v>586</v>
      </c>
      <c r="F1256" s="663" t="s">
        <v>3269</v>
      </c>
      <c r="G1256" s="662" t="s">
        <v>608</v>
      </c>
      <c r="H1256" s="662" t="s">
        <v>646</v>
      </c>
      <c r="I1256" s="662" t="s">
        <v>647</v>
      </c>
      <c r="J1256" s="662" t="s">
        <v>648</v>
      </c>
      <c r="K1256" s="662" t="s">
        <v>649</v>
      </c>
      <c r="L1256" s="664">
        <v>64.540000000000006</v>
      </c>
      <c r="M1256" s="664">
        <v>3</v>
      </c>
      <c r="N1256" s="665">
        <v>193.62</v>
      </c>
    </row>
    <row r="1257" spans="1:14" ht="14.4" customHeight="1" x14ac:dyDescent="0.3">
      <c r="A1257" s="660" t="s">
        <v>2933</v>
      </c>
      <c r="B1257" s="661" t="s">
        <v>3242</v>
      </c>
      <c r="C1257" s="662" t="s">
        <v>3076</v>
      </c>
      <c r="D1257" s="663" t="s">
        <v>3255</v>
      </c>
      <c r="E1257" s="662" t="s">
        <v>586</v>
      </c>
      <c r="F1257" s="663" t="s">
        <v>3269</v>
      </c>
      <c r="G1257" s="662" t="s">
        <v>608</v>
      </c>
      <c r="H1257" s="662" t="s">
        <v>662</v>
      </c>
      <c r="I1257" s="662" t="s">
        <v>663</v>
      </c>
      <c r="J1257" s="662" t="s">
        <v>664</v>
      </c>
      <c r="K1257" s="662" t="s">
        <v>665</v>
      </c>
      <c r="L1257" s="664">
        <v>27.809999999999992</v>
      </c>
      <c r="M1257" s="664">
        <v>6</v>
      </c>
      <c r="N1257" s="665">
        <v>166.85999999999996</v>
      </c>
    </row>
    <row r="1258" spans="1:14" ht="14.4" customHeight="1" x14ac:dyDescent="0.3">
      <c r="A1258" s="660" t="s">
        <v>2933</v>
      </c>
      <c r="B1258" s="661" t="s">
        <v>3242</v>
      </c>
      <c r="C1258" s="662" t="s">
        <v>3076</v>
      </c>
      <c r="D1258" s="663" t="s">
        <v>3255</v>
      </c>
      <c r="E1258" s="662" t="s">
        <v>586</v>
      </c>
      <c r="F1258" s="663" t="s">
        <v>3269</v>
      </c>
      <c r="G1258" s="662" t="s">
        <v>608</v>
      </c>
      <c r="H1258" s="662" t="s">
        <v>701</v>
      </c>
      <c r="I1258" s="662" t="s">
        <v>702</v>
      </c>
      <c r="J1258" s="662" t="s">
        <v>703</v>
      </c>
      <c r="K1258" s="662" t="s">
        <v>704</v>
      </c>
      <c r="L1258" s="664">
        <v>57.729948153108275</v>
      </c>
      <c r="M1258" s="664">
        <v>30</v>
      </c>
      <c r="N1258" s="665">
        <v>1731.8984445932483</v>
      </c>
    </row>
    <row r="1259" spans="1:14" ht="14.4" customHeight="1" x14ac:dyDescent="0.3">
      <c r="A1259" s="660" t="s">
        <v>2933</v>
      </c>
      <c r="B1259" s="661" t="s">
        <v>3242</v>
      </c>
      <c r="C1259" s="662" t="s">
        <v>3076</v>
      </c>
      <c r="D1259" s="663" t="s">
        <v>3255</v>
      </c>
      <c r="E1259" s="662" t="s">
        <v>586</v>
      </c>
      <c r="F1259" s="663" t="s">
        <v>3269</v>
      </c>
      <c r="G1259" s="662" t="s">
        <v>608</v>
      </c>
      <c r="H1259" s="662" t="s">
        <v>1775</v>
      </c>
      <c r="I1259" s="662" t="s">
        <v>1776</v>
      </c>
      <c r="J1259" s="662" t="s">
        <v>1777</v>
      </c>
      <c r="K1259" s="662" t="s">
        <v>1778</v>
      </c>
      <c r="L1259" s="664">
        <v>41.43</v>
      </c>
      <c r="M1259" s="664">
        <v>5</v>
      </c>
      <c r="N1259" s="665">
        <v>207.15</v>
      </c>
    </row>
    <row r="1260" spans="1:14" ht="14.4" customHeight="1" x14ac:dyDescent="0.3">
      <c r="A1260" s="660" t="s">
        <v>2933</v>
      </c>
      <c r="B1260" s="661" t="s">
        <v>3242</v>
      </c>
      <c r="C1260" s="662" t="s">
        <v>3076</v>
      </c>
      <c r="D1260" s="663" t="s">
        <v>3255</v>
      </c>
      <c r="E1260" s="662" t="s">
        <v>586</v>
      </c>
      <c r="F1260" s="663" t="s">
        <v>3269</v>
      </c>
      <c r="G1260" s="662" t="s">
        <v>608</v>
      </c>
      <c r="H1260" s="662" t="s">
        <v>709</v>
      </c>
      <c r="I1260" s="662" t="s">
        <v>710</v>
      </c>
      <c r="J1260" s="662" t="s">
        <v>711</v>
      </c>
      <c r="K1260" s="662" t="s">
        <v>712</v>
      </c>
      <c r="L1260" s="664">
        <v>64.309940953993944</v>
      </c>
      <c r="M1260" s="664">
        <v>6</v>
      </c>
      <c r="N1260" s="665">
        <v>385.85964572396369</v>
      </c>
    </row>
    <row r="1261" spans="1:14" ht="14.4" customHeight="1" x14ac:dyDescent="0.3">
      <c r="A1261" s="660" t="s">
        <v>2933</v>
      </c>
      <c r="B1261" s="661" t="s">
        <v>3242</v>
      </c>
      <c r="C1261" s="662" t="s">
        <v>3076</v>
      </c>
      <c r="D1261" s="663" t="s">
        <v>3255</v>
      </c>
      <c r="E1261" s="662" t="s">
        <v>586</v>
      </c>
      <c r="F1261" s="663" t="s">
        <v>3269</v>
      </c>
      <c r="G1261" s="662" t="s">
        <v>608</v>
      </c>
      <c r="H1261" s="662" t="s">
        <v>713</v>
      </c>
      <c r="I1261" s="662" t="s">
        <v>714</v>
      </c>
      <c r="J1261" s="662" t="s">
        <v>715</v>
      </c>
      <c r="K1261" s="662" t="s">
        <v>716</v>
      </c>
      <c r="L1261" s="664">
        <v>238.4</v>
      </c>
      <c r="M1261" s="664">
        <v>6</v>
      </c>
      <c r="N1261" s="665">
        <v>1430.4</v>
      </c>
    </row>
    <row r="1262" spans="1:14" ht="14.4" customHeight="1" x14ac:dyDescent="0.3">
      <c r="A1262" s="660" t="s">
        <v>2933</v>
      </c>
      <c r="B1262" s="661" t="s">
        <v>3242</v>
      </c>
      <c r="C1262" s="662" t="s">
        <v>3076</v>
      </c>
      <c r="D1262" s="663" t="s">
        <v>3255</v>
      </c>
      <c r="E1262" s="662" t="s">
        <v>586</v>
      </c>
      <c r="F1262" s="663" t="s">
        <v>3269</v>
      </c>
      <c r="G1262" s="662" t="s">
        <v>608</v>
      </c>
      <c r="H1262" s="662" t="s">
        <v>729</v>
      </c>
      <c r="I1262" s="662" t="s">
        <v>729</v>
      </c>
      <c r="J1262" s="662" t="s">
        <v>730</v>
      </c>
      <c r="K1262" s="662" t="s">
        <v>731</v>
      </c>
      <c r="L1262" s="664">
        <v>36.57</v>
      </c>
      <c r="M1262" s="664">
        <v>60</v>
      </c>
      <c r="N1262" s="665">
        <v>2194.1999999999998</v>
      </c>
    </row>
    <row r="1263" spans="1:14" ht="14.4" customHeight="1" x14ac:dyDescent="0.3">
      <c r="A1263" s="660" t="s">
        <v>2933</v>
      </c>
      <c r="B1263" s="661" t="s">
        <v>3242</v>
      </c>
      <c r="C1263" s="662" t="s">
        <v>3076</v>
      </c>
      <c r="D1263" s="663" t="s">
        <v>3255</v>
      </c>
      <c r="E1263" s="662" t="s">
        <v>586</v>
      </c>
      <c r="F1263" s="663" t="s">
        <v>3269</v>
      </c>
      <c r="G1263" s="662" t="s">
        <v>608</v>
      </c>
      <c r="H1263" s="662" t="s">
        <v>771</v>
      </c>
      <c r="I1263" s="662" t="s">
        <v>772</v>
      </c>
      <c r="J1263" s="662" t="s">
        <v>773</v>
      </c>
      <c r="K1263" s="662" t="s">
        <v>774</v>
      </c>
      <c r="L1263" s="664">
        <v>340.29085020829046</v>
      </c>
      <c r="M1263" s="664">
        <v>1</v>
      </c>
      <c r="N1263" s="665">
        <v>340.29085020829046</v>
      </c>
    </row>
    <row r="1264" spans="1:14" ht="14.4" customHeight="1" x14ac:dyDescent="0.3">
      <c r="A1264" s="660" t="s">
        <v>2933</v>
      </c>
      <c r="B1264" s="661" t="s">
        <v>3242</v>
      </c>
      <c r="C1264" s="662" t="s">
        <v>3076</v>
      </c>
      <c r="D1264" s="663" t="s">
        <v>3255</v>
      </c>
      <c r="E1264" s="662" t="s">
        <v>586</v>
      </c>
      <c r="F1264" s="663" t="s">
        <v>3269</v>
      </c>
      <c r="G1264" s="662" t="s">
        <v>608</v>
      </c>
      <c r="H1264" s="662" t="s">
        <v>1786</v>
      </c>
      <c r="I1264" s="662" t="s">
        <v>1787</v>
      </c>
      <c r="J1264" s="662" t="s">
        <v>1788</v>
      </c>
      <c r="K1264" s="662"/>
      <c r="L1264" s="664">
        <v>204.68999999999994</v>
      </c>
      <c r="M1264" s="664">
        <v>2</v>
      </c>
      <c r="N1264" s="665">
        <v>409.37999999999988</v>
      </c>
    </row>
    <row r="1265" spans="1:14" ht="14.4" customHeight="1" x14ac:dyDescent="0.3">
      <c r="A1265" s="660" t="s">
        <v>2933</v>
      </c>
      <c r="B1265" s="661" t="s">
        <v>3242</v>
      </c>
      <c r="C1265" s="662" t="s">
        <v>3076</v>
      </c>
      <c r="D1265" s="663" t="s">
        <v>3255</v>
      </c>
      <c r="E1265" s="662" t="s">
        <v>586</v>
      </c>
      <c r="F1265" s="663" t="s">
        <v>3269</v>
      </c>
      <c r="G1265" s="662" t="s">
        <v>608</v>
      </c>
      <c r="H1265" s="662" t="s">
        <v>1789</v>
      </c>
      <c r="I1265" s="662" t="s">
        <v>1790</v>
      </c>
      <c r="J1265" s="662" t="s">
        <v>1791</v>
      </c>
      <c r="K1265" s="662" t="s">
        <v>1792</v>
      </c>
      <c r="L1265" s="664">
        <v>155.94</v>
      </c>
      <c r="M1265" s="664">
        <v>2</v>
      </c>
      <c r="N1265" s="665">
        <v>311.88</v>
      </c>
    </row>
    <row r="1266" spans="1:14" ht="14.4" customHeight="1" x14ac:dyDescent="0.3">
      <c r="A1266" s="660" t="s">
        <v>2933</v>
      </c>
      <c r="B1266" s="661" t="s">
        <v>3242</v>
      </c>
      <c r="C1266" s="662" t="s">
        <v>3076</v>
      </c>
      <c r="D1266" s="663" t="s">
        <v>3255</v>
      </c>
      <c r="E1266" s="662" t="s">
        <v>586</v>
      </c>
      <c r="F1266" s="663" t="s">
        <v>3269</v>
      </c>
      <c r="G1266" s="662" t="s">
        <v>608</v>
      </c>
      <c r="H1266" s="662" t="s">
        <v>2417</v>
      </c>
      <c r="I1266" s="662" t="s">
        <v>2418</v>
      </c>
      <c r="J1266" s="662" t="s">
        <v>2419</v>
      </c>
      <c r="K1266" s="662" t="s">
        <v>2420</v>
      </c>
      <c r="L1266" s="664">
        <v>107.32999923622545</v>
      </c>
      <c r="M1266" s="664">
        <v>2</v>
      </c>
      <c r="N1266" s="665">
        <v>214.65999847245089</v>
      </c>
    </row>
    <row r="1267" spans="1:14" ht="14.4" customHeight="1" x14ac:dyDescent="0.3">
      <c r="A1267" s="660" t="s">
        <v>2933</v>
      </c>
      <c r="B1267" s="661" t="s">
        <v>3242</v>
      </c>
      <c r="C1267" s="662" t="s">
        <v>3076</v>
      </c>
      <c r="D1267" s="663" t="s">
        <v>3255</v>
      </c>
      <c r="E1267" s="662" t="s">
        <v>586</v>
      </c>
      <c r="F1267" s="663" t="s">
        <v>3269</v>
      </c>
      <c r="G1267" s="662" t="s">
        <v>608</v>
      </c>
      <c r="H1267" s="662" t="s">
        <v>840</v>
      </c>
      <c r="I1267" s="662" t="s">
        <v>841</v>
      </c>
      <c r="J1267" s="662" t="s">
        <v>842</v>
      </c>
      <c r="K1267" s="662" t="s">
        <v>843</v>
      </c>
      <c r="L1267" s="664">
        <v>63.58</v>
      </c>
      <c r="M1267" s="664">
        <v>7</v>
      </c>
      <c r="N1267" s="665">
        <v>445.06</v>
      </c>
    </row>
    <row r="1268" spans="1:14" ht="14.4" customHeight="1" x14ac:dyDescent="0.3">
      <c r="A1268" s="660" t="s">
        <v>2933</v>
      </c>
      <c r="B1268" s="661" t="s">
        <v>3242</v>
      </c>
      <c r="C1268" s="662" t="s">
        <v>3076</v>
      </c>
      <c r="D1268" s="663" t="s">
        <v>3255</v>
      </c>
      <c r="E1268" s="662" t="s">
        <v>586</v>
      </c>
      <c r="F1268" s="663" t="s">
        <v>3269</v>
      </c>
      <c r="G1268" s="662" t="s">
        <v>608</v>
      </c>
      <c r="H1268" s="662" t="s">
        <v>872</v>
      </c>
      <c r="I1268" s="662" t="s">
        <v>873</v>
      </c>
      <c r="J1268" s="662" t="s">
        <v>870</v>
      </c>
      <c r="K1268" s="662" t="s">
        <v>874</v>
      </c>
      <c r="L1268" s="664">
        <v>279.88401061911532</v>
      </c>
      <c r="M1268" s="664">
        <v>4</v>
      </c>
      <c r="N1268" s="665">
        <v>1119.5360424764613</v>
      </c>
    </row>
    <row r="1269" spans="1:14" ht="14.4" customHeight="1" x14ac:dyDescent="0.3">
      <c r="A1269" s="660" t="s">
        <v>2933</v>
      </c>
      <c r="B1269" s="661" t="s">
        <v>3242</v>
      </c>
      <c r="C1269" s="662" t="s">
        <v>3076</v>
      </c>
      <c r="D1269" s="663" t="s">
        <v>3255</v>
      </c>
      <c r="E1269" s="662" t="s">
        <v>586</v>
      </c>
      <c r="F1269" s="663" t="s">
        <v>3269</v>
      </c>
      <c r="G1269" s="662" t="s">
        <v>608</v>
      </c>
      <c r="H1269" s="662" t="s">
        <v>875</v>
      </c>
      <c r="I1269" s="662" t="s">
        <v>876</v>
      </c>
      <c r="J1269" s="662" t="s">
        <v>877</v>
      </c>
      <c r="K1269" s="662" t="s">
        <v>878</v>
      </c>
      <c r="L1269" s="664">
        <v>375.79999999999995</v>
      </c>
      <c r="M1269" s="664">
        <v>2</v>
      </c>
      <c r="N1269" s="665">
        <v>751.59999999999991</v>
      </c>
    </row>
    <row r="1270" spans="1:14" ht="14.4" customHeight="1" x14ac:dyDescent="0.3">
      <c r="A1270" s="660" t="s">
        <v>2933</v>
      </c>
      <c r="B1270" s="661" t="s">
        <v>3242</v>
      </c>
      <c r="C1270" s="662" t="s">
        <v>3076</v>
      </c>
      <c r="D1270" s="663" t="s">
        <v>3255</v>
      </c>
      <c r="E1270" s="662" t="s">
        <v>586</v>
      </c>
      <c r="F1270" s="663" t="s">
        <v>3269</v>
      </c>
      <c r="G1270" s="662" t="s">
        <v>608</v>
      </c>
      <c r="H1270" s="662" t="s">
        <v>922</v>
      </c>
      <c r="I1270" s="662" t="s">
        <v>215</v>
      </c>
      <c r="J1270" s="662" t="s">
        <v>923</v>
      </c>
      <c r="K1270" s="662" t="s">
        <v>924</v>
      </c>
      <c r="L1270" s="664">
        <v>1408.8150000000001</v>
      </c>
      <c r="M1270" s="664">
        <v>4</v>
      </c>
      <c r="N1270" s="665">
        <v>5635.26</v>
      </c>
    </row>
    <row r="1271" spans="1:14" ht="14.4" customHeight="1" x14ac:dyDescent="0.3">
      <c r="A1271" s="660" t="s">
        <v>2933</v>
      </c>
      <c r="B1271" s="661" t="s">
        <v>3242</v>
      </c>
      <c r="C1271" s="662" t="s">
        <v>3076</v>
      </c>
      <c r="D1271" s="663" t="s">
        <v>3255</v>
      </c>
      <c r="E1271" s="662" t="s">
        <v>586</v>
      </c>
      <c r="F1271" s="663" t="s">
        <v>3269</v>
      </c>
      <c r="G1271" s="662" t="s">
        <v>608</v>
      </c>
      <c r="H1271" s="662" t="s">
        <v>932</v>
      </c>
      <c r="I1271" s="662" t="s">
        <v>933</v>
      </c>
      <c r="J1271" s="662" t="s">
        <v>934</v>
      </c>
      <c r="K1271" s="662" t="s">
        <v>935</v>
      </c>
      <c r="L1271" s="664">
        <v>115.5974047258812</v>
      </c>
      <c r="M1271" s="664">
        <v>20</v>
      </c>
      <c r="N1271" s="665">
        <v>2311.9480945176242</v>
      </c>
    </row>
    <row r="1272" spans="1:14" ht="14.4" customHeight="1" x14ac:dyDescent="0.3">
      <c r="A1272" s="660" t="s">
        <v>2933</v>
      </c>
      <c r="B1272" s="661" t="s">
        <v>3242</v>
      </c>
      <c r="C1272" s="662" t="s">
        <v>3076</v>
      </c>
      <c r="D1272" s="663" t="s">
        <v>3255</v>
      </c>
      <c r="E1272" s="662" t="s">
        <v>586</v>
      </c>
      <c r="F1272" s="663" t="s">
        <v>3269</v>
      </c>
      <c r="G1272" s="662" t="s">
        <v>608</v>
      </c>
      <c r="H1272" s="662" t="s">
        <v>948</v>
      </c>
      <c r="I1272" s="662" t="s">
        <v>949</v>
      </c>
      <c r="J1272" s="662" t="s">
        <v>950</v>
      </c>
      <c r="K1272" s="662" t="s">
        <v>951</v>
      </c>
      <c r="L1272" s="664">
        <v>82.100000000000009</v>
      </c>
      <c r="M1272" s="664">
        <v>2</v>
      </c>
      <c r="N1272" s="665">
        <v>164.20000000000002</v>
      </c>
    </row>
    <row r="1273" spans="1:14" ht="14.4" customHeight="1" x14ac:dyDescent="0.3">
      <c r="A1273" s="660" t="s">
        <v>2933</v>
      </c>
      <c r="B1273" s="661" t="s">
        <v>3242</v>
      </c>
      <c r="C1273" s="662" t="s">
        <v>3076</v>
      </c>
      <c r="D1273" s="663" t="s">
        <v>3255</v>
      </c>
      <c r="E1273" s="662" t="s">
        <v>586</v>
      </c>
      <c r="F1273" s="663" t="s">
        <v>3269</v>
      </c>
      <c r="G1273" s="662" t="s">
        <v>608</v>
      </c>
      <c r="H1273" s="662" t="s">
        <v>2968</v>
      </c>
      <c r="I1273" s="662" t="s">
        <v>2969</v>
      </c>
      <c r="J1273" s="662" t="s">
        <v>2970</v>
      </c>
      <c r="K1273" s="662" t="s">
        <v>2971</v>
      </c>
      <c r="L1273" s="664">
        <v>99.479999999999947</v>
      </c>
      <c r="M1273" s="664">
        <v>2</v>
      </c>
      <c r="N1273" s="665">
        <v>198.95999999999989</v>
      </c>
    </row>
    <row r="1274" spans="1:14" ht="14.4" customHeight="1" x14ac:dyDescent="0.3">
      <c r="A1274" s="660" t="s">
        <v>2933</v>
      </c>
      <c r="B1274" s="661" t="s">
        <v>3242</v>
      </c>
      <c r="C1274" s="662" t="s">
        <v>3076</v>
      </c>
      <c r="D1274" s="663" t="s">
        <v>3255</v>
      </c>
      <c r="E1274" s="662" t="s">
        <v>586</v>
      </c>
      <c r="F1274" s="663" t="s">
        <v>3269</v>
      </c>
      <c r="G1274" s="662" t="s">
        <v>608</v>
      </c>
      <c r="H1274" s="662" t="s">
        <v>3077</v>
      </c>
      <c r="I1274" s="662" t="s">
        <v>3078</v>
      </c>
      <c r="J1274" s="662" t="s">
        <v>1777</v>
      </c>
      <c r="K1274" s="662" t="s">
        <v>3079</v>
      </c>
      <c r="L1274" s="664">
        <v>76.959999999999965</v>
      </c>
      <c r="M1274" s="664">
        <v>3</v>
      </c>
      <c r="N1274" s="665">
        <v>230.87999999999988</v>
      </c>
    </row>
    <row r="1275" spans="1:14" ht="14.4" customHeight="1" x14ac:dyDescent="0.3">
      <c r="A1275" s="660" t="s">
        <v>2933</v>
      </c>
      <c r="B1275" s="661" t="s">
        <v>3242</v>
      </c>
      <c r="C1275" s="662" t="s">
        <v>3076</v>
      </c>
      <c r="D1275" s="663" t="s">
        <v>3255</v>
      </c>
      <c r="E1275" s="662" t="s">
        <v>586</v>
      </c>
      <c r="F1275" s="663" t="s">
        <v>3269</v>
      </c>
      <c r="G1275" s="662" t="s">
        <v>608</v>
      </c>
      <c r="H1275" s="662" t="s">
        <v>1040</v>
      </c>
      <c r="I1275" s="662" t="s">
        <v>1041</v>
      </c>
      <c r="J1275" s="662" t="s">
        <v>703</v>
      </c>
      <c r="K1275" s="662" t="s">
        <v>1042</v>
      </c>
      <c r="L1275" s="664">
        <v>57.729679148295155</v>
      </c>
      <c r="M1275" s="664">
        <v>38</v>
      </c>
      <c r="N1275" s="665">
        <v>2193.7278076352159</v>
      </c>
    </row>
    <row r="1276" spans="1:14" ht="14.4" customHeight="1" x14ac:dyDescent="0.3">
      <c r="A1276" s="660" t="s">
        <v>2933</v>
      </c>
      <c r="B1276" s="661" t="s">
        <v>3242</v>
      </c>
      <c r="C1276" s="662" t="s">
        <v>3076</v>
      </c>
      <c r="D1276" s="663" t="s">
        <v>3255</v>
      </c>
      <c r="E1276" s="662" t="s">
        <v>586</v>
      </c>
      <c r="F1276" s="663" t="s">
        <v>3269</v>
      </c>
      <c r="G1276" s="662" t="s">
        <v>608</v>
      </c>
      <c r="H1276" s="662" t="s">
        <v>1052</v>
      </c>
      <c r="I1276" s="662" t="s">
        <v>1053</v>
      </c>
      <c r="J1276" s="662" t="s">
        <v>1054</v>
      </c>
      <c r="K1276" s="662" t="s">
        <v>1055</v>
      </c>
      <c r="L1276" s="664">
        <v>567.55870323798933</v>
      </c>
      <c r="M1276" s="664">
        <v>1</v>
      </c>
      <c r="N1276" s="665">
        <v>567.55870323798933</v>
      </c>
    </row>
    <row r="1277" spans="1:14" ht="14.4" customHeight="1" x14ac:dyDescent="0.3">
      <c r="A1277" s="660" t="s">
        <v>2933</v>
      </c>
      <c r="B1277" s="661" t="s">
        <v>3242</v>
      </c>
      <c r="C1277" s="662" t="s">
        <v>3076</v>
      </c>
      <c r="D1277" s="663" t="s">
        <v>3255</v>
      </c>
      <c r="E1277" s="662" t="s">
        <v>586</v>
      </c>
      <c r="F1277" s="663" t="s">
        <v>3269</v>
      </c>
      <c r="G1277" s="662" t="s">
        <v>608</v>
      </c>
      <c r="H1277" s="662" t="s">
        <v>2484</v>
      </c>
      <c r="I1277" s="662" t="s">
        <v>2485</v>
      </c>
      <c r="J1277" s="662" t="s">
        <v>2486</v>
      </c>
      <c r="K1277" s="662" t="s">
        <v>2487</v>
      </c>
      <c r="L1277" s="664">
        <v>52.23666666666665</v>
      </c>
      <c r="M1277" s="664">
        <v>3</v>
      </c>
      <c r="N1277" s="665">
        <v>156.70999999999995</v>
      </c>
    </row>
    <row r="1278" spans="1:14" ht="14.4" customHeight="1" x14ac:dyDescent="0.3">
      <c r="A1278" s="660" t="s">
        <v>2933</v>
      </c>
      <c r="B1278" s="661" t="s">
        <v>3242</v>
      </c>
      <c r="C1278" s="662" t="s">
        <v>3076</v>
      </c>
      <c r="D1278" s="663" t="s">
        <v>3255</v>
      </c>
      <c r="E1278" s="662" t="s">
        <v>586</v>
      </c>
      <c r="F1278" s="663" t="s">
        <v>3269</v>
      </c>
      <c r="G1278" s="662" t="s">
        <v>608</v>
      </c>
      <c r="H1278" s="662" t="s">
        <v>1906</v>
      </c>
      <c r="I1278" s="662" t="s">
        <v>1907</v>
      </c>
      <c r="J1278" s="662" t="s">
        <v>1908</v>
      </c>
      <c r="K1278" s="662" t="s">
        <v>1909</v>
      </c>
      <c r="L1278" s="664">
        <v>104.06872857947646</v>
      </c>
      <c r="M1278" s="664">
        <v>2</v>
      </c>
      <c r="N1278" s="665">
        <v>208.13745715895291</v>
      </c>
    </row>
    <row r="1279" spans="1:14" ht="14.4" customHeight="1" x14ac:dyDescent="0.3">
      <c r="A1279" s="660" t="s">
        <v>2933</v>
      </c>
      <c r="B1279" s="661" t="s">
        <v>3242</v>
      </c>
      <c r="C1279" s="662" t="s">
        <v>3076</v>
      </c>
      <c r="D1279" s="663" t="s">
        <v>3255</v>
      </c>
      <c r="E1279" s="662" t="s">
        <v>586</v>
      </c>
      <c r="F1279" s="663" t="s">
        <v>3269</v>
      </c>
      <c r="G1279" s="662" t="s">
        <v>608</v>
      </c>
      <c r="H1279" s="662" t="s">
        <v>2989</v>
      </c>
      <c r="I1279" s="662" t="s">
        <v>2990</v>
      </c>
      <c r="J1279" s="662" t="s">
        <v>2991</v>
      </c>
      <c r="K1279" s="662" t="s">
        <v>1441</v>
      </c>
      <c r="L1279" s="664">
        <v>322.52999999999963</v>
      </c>
      <c r="M1279" s="664">
        <v>1</v>
      </c>
      <c r="N1279" s="665">
        <v>322.52999999999963</v>
      </c>
    </row>
    <row r="1280" spans="1:14" ht="14.4" customHeight="1" x14ac:dyDescent="0.3">
      <c r="A1280" s="660" t="s">
        <v>2933</v>
      </c>
      <c r="B1280" s="661" t="s">
        <v>3242</v>
      </c>
      <c r="C1280" s="662" t="s">
        <v>3076</v>
      </c>
      <c r="D1280" s="663" t="s">
        <v>3255</v>
      </c>
      <c r="E1280" s="662" t="s">
        <v>586</v>
      </c>
      <c r="F1280" s="663" t="s">
        <v>3269</v>
      </c>
      <c r="G1280" s="662" t="s">
        <v>608</v>
      </c>
      <c r="H1280" s="662" t="s">
        <v>2521</v>
      </c>
      <c r="I1280" s="662" t="s">
        <v>2522</v>
      </c>
      <c r="J1280" s="662" t="s">
        <v>2523</v>
      </c>
      <c r="K1280" s="662" t="s">
        <v>2029</v>
      </c>
      <c r="L1280" s="664">
        <v>49.939999999999962</v>
      </c>
      <c r="M1280" s="664">
        <v>6</v>
      </c>
      <c r="N1280" s="665">
        <v>299.63999999999976</v>
      </c>
    </row>
    <row r="1281" spans="1:14" ht="14.4" customHeight="1" x14ac:dyDescent="0.3">
      <c r="A1281" s="660" t="s">
        <v>2933</v>
      </c>
      <c r="B1281" s="661" t="s">
        <v>3242</v>
      </c>
      <c r="C1281" s="662" t="s">
        <v>3076</v>
      </c>
      <c r="D1281" s="663" t="s">
        <v>3255</v>
      </c>
      <c r="E1281" s="662" t="s">
        <v>586</v>
      </c>
      <c r="F1281" s="663" t="s">
        <v>3269</v>
      </c>
      <c r="G1281" s="662" t="s">
        <v>608</v>
      </c>
      <c r="H1281" s="662" t="s">
        <v>1914</v>
      </c>
      <c r="I1281" s="662" t="s">
        <v>1915</v>
      </c>
      <c r="J1281" s="662" t="s">
        <v>1916</v>
      </c>
      <c r="K1281" s="662" t="s">
        <v>1917</v>
      </c>
      <c r="L1281" s="664">
        <v>54.719999999999992</v>
      </c>
      <c r="M1281" s="664">
        <v>40</v>
      </c>
      <c r="N1281" s="665">
        <v>2188.7999999999997</v>
      </c>
    </row>
    <row r="1282" spans="1:14" ht="14.4" customHeight="1" x14ac:dyDescent="0.3">
      <c r="A1282" s="660" t="s">
        <v>2933</v>
      </c>
      <c r="B1282" s="661" t="s">
        <v>3242</v>
      </c>
      <c r="C1282" s="662" t="s">
        <v>3076</v>
      </c>
      <c r="D1282" s="663" t="s">
        <v>3255</v>
      </c>
      <c r="E1282" s="662" t="s">
        <v>586</v>
      </c>
      <c r="F1282" s="663" t="s">
        <v>3269</v>
      </c>
      <c r="G1282" s="662" t="s">
        <v>608</v>
      </c>
      <c r="H1282" s="662" t="s">
        <v>2995</v>
      </c>
      <c r="I1282" s="662" t="s">
        <v>2996</v>
      </c>
      <c r="J1282" s="662" t="s">
        <v>2997</v>
      </c>
      <c r="K1282" s="662" t="s">
        <v>2998</v>
      </c>
      <c r="L1282" s="664">
        <v>88.829731694951079</v>
      </c>
      <c r="M1282" s="664">
        <v>16</v>
      </c>
      <c r="N1282" s="665">
        <v>1421.2757071192173</v>
      </c>
    </row>
    <row r="1283" spans="1:14" ht="14.4" customHeight="1" x14ac:dyDescent="0.3">
      <c r="A1283" s="660" t="s">
        <v>2933</v>
      </c>
      <c r="B1283" s="661" t="s">
        <v>3242</v>
      </c>
      <c r="C1283" s="662" t="s">
        <v>3076</v>
      </c>
      <c r="D1283" s="663" t="s">
        <v>3255</v>
      </c>
      <c r="E1283" s="662" t="s">
        <v>586</v>
      </c>
      <c r="F1283" s="663" t="s">
        <v>3269</v>
      </c>
      <c r="G1283" s="662" t="s">
        <v>608</v>
      </c>
      <c r="H1283" s="662" t="s">
        <v>1961</v>
      </c>
      <c r="I1283" s="662" t="s">
        <v>1962</v>
      </c>
      <c r="J1283" s="662" t="s">
        <v>1963</v>
      </c>
      <c r="K1283" s="662" t="s">
        <v>1964</v>
      </c>
      <c r="L1283" s="664">
        <v>325.15999999999991</v>
      </c>
      <c r="M1283" s="664">
        <v>1</v>
      </c>
      <c r="N1283" s="665">
        <v>325.15999999999991</v>
      </c>
    </row>
    <row r="1284" spans="1:14" ht="14.4" customHeight="1" x14ac:dyDescent="0.3">
      <c r="A1284" s="660" t="s">
        <v>2933</v>
      </c>
      <c r="B1284" s="661" t="s">
        <v>3242</v>
      </c>
      <c r="C1284" s="662" t="s">
        <v>3076</v>
      </c>
      <c r="D1284" s="663" t="s">
        <v>3255</v>
      </c>
      <c r="E1284" s="662" t="s">
        <v>586</v>
      </c>
      <c r="F1284" s="663" t="s">
        <v>3269</v>
      </c>
      <c r="G1284" s="662" t="s">
        <v>608</v>
      </c>
      <c r="H1284" s="662" t="s">
        <v>3001</v>
      </c>
      <c r="I1284" s="662" t="s">
        <v>3001</v>
      </c>
      <c r="J1284" s="662" t="s">
        <v>3002</v>
      </c>
      <c r="K1284" s="662" t="s">
        <v>3003</v>
      </c>
      <c r="L1284" s="664">
        <v>108.89000000000001</v>
      </c>
      <c r="M1284" s="664">
        <v>10</v>
      </c>
      <c r="N1284" s="665">
        <v>1088.9000000000001</v>
      </c>
    </row>
    <row r="1285" spans="1:14" ht="14.4" customHeight="1" x14ac:dyDescent="0.3">
      <c r="A1285" s="660" t="s">
        <v>2933</v>
      </c>
      <c r="B1285" s="661" t="s">
        <v>3242</v>
      </c>
      <c r="C1285" s="662" t="s">
        <v>3076</v>
      </c>
      <c r="D1285" s="663" t="s">
        <v>3255</v>
      </c>
      <c r="E1285" s="662" t="s">
        <v>586</v>
      </c>
      <c r="F1285" s="663" t="s">
        <v>3269</v>
      </c>
      <c r="G1285" s="662" t="s">
        <v>608</v>
      </c>
      <c r="H1285" s="662" t="s">
        <v>3024</v>
      </c>
      <c r="I1285" s="662" t="s">
        <v>3025</v>
      </c>
      <c r="J1285" s="662" t="s">
        <v>3026</v>
      </c>
      <c r="K1285" s="662" t="s">
        <v>3027</v>
      </c>
      <c r="L1285" s="664">
        <v>114.05866666666665</v>
      </c>
      <c r="M1285" s="664">
        <v>15</v>
      </c>
      <c r="N1285" s="665">
        <v>1710.8799999999999</v>
      </c>
    </row>
    <row r="1286" spans="1:14" ht="14.4" customHeight="1" x14ac:dyDescent="0.3">
      <c r="A1286" s="660" t="s">
        <v>2933</v>
      </c>
      <c r="B1286" s="661" t="s">
        <v>3242</v>
      </c>
      <c r="C1286" s="662" t="s">
        <v>3076</v>
      </c>
      <c r="D1286" s="663" t="s">
        <v>3255</v>
      </c>
      <c r="E1286" s="662" t="s">
        <v>586</v>
      </c>
      <c r="F1286" s="663" t="s">
        <v>3269</v>
      </c>
      <c r="G1286" s="662" t="s">
        <v>608</v>
      </c>
      <c r="H1286" s="662" t="s">
        <v>3080</v>
      </c>
      <c r="I1286" s="662" t="s">
        <v>3081</v>
      </c>
      <c r="J1286" s="662" t="s">
        <v>2997</v>
      </c>
      <c r="K1286" s="662" t="s">
        <v>3082</v>
      </c>
      <c r="L1286" s="664">
        <v>52.983379306514166</v>
      </c>
      <c r="M1286" s="664">
        <v>3</v>
      </c>
      <c r="N1286" s="665">
        <v>158.9501379195425</v>
      </c>
    </row>
    <row r="1287" spans="1:14" ht="14.4" customHeight="1" x14ac:dyDescent="0.3">
      <c r="A1287" s="660" t="s">
        <v>2933</v>
      </c>
      <c r="B1287" s="661" t="s">
        <v>3242</v>
      </c>
      <c r="C1287" s="662" t="s">
        <v>3076</v>
      </c>
      <c r="D1287" s="663" t="s">
        <v>3255</v>
      </c>
      <c r="E1287" s="662" t="s">
        <v>586</v>
      </c>
      <c r="F1287" s="663" t="s">
        <v>3269</v>
      </c>
      <c r="G1287" s="662" t="s">
        <v>1311</v>
      </c>
      <c r="H1287" s="662" t="s">
        <v>1312</v>
      </c>
      <c r="I1287" s="662" t="s">
        <v>1312</v>
      </c>
      <c r="J1287" s="662" t="s">
        <v>1313</v>
      </c>
      <c r="K1287" s="662" t="s">
        <v>1314</v>
      </c>
      <c r="L1287" s="664">
        <v>122.67</v>
      </c>
      <c r="M1287" s="664">
        <v>1</v>
      </c>
      <c r="N1287" s="665">
        <v>122.67</v>
      </c>
    </row>
    <row r="1288" spans="1:14" ht="14.4" customHeight="1" x14ac:dyDescent="0.3">
      <c r="A1288" s="660" t="s">
        <v>2933</v>
      </c>
      <c r="B1288" s="661" t="s">
        <v>3242</v>
      </c>
      <c r="C1288" s="662" t="s">
        <v>3076</v>
      </c>
      <c r="D1288" s="663" t="s">
        <v>3255</v>
      </c>
      <c r="E1288" s="662" t="s">
        <v>586</v>
      </c>
      <c r="F1288" s="663" t="s">
        <v>3269</v>
      </c>
      <c r="G1288" s="662" t="s">
        <v>1311</v>
      </c>
      <c r="H1288" s="662" t="s">
        <v>2082</v>
      </c>
      <c r="I1288" s="662" t="s">
        <v>2083</v>
      </c>
      <c r="J1288" s="662" t="s">
        <v>1525</v>
      </c>
      <c r="K1288" s="662" t="s">
        <v>2084</v>
      </c>
      <c r="L1288" s="664">
        <v>34.750000000000007</v>
      </c>
      <c r="M1288" s="664">
        <v>5</v>
      </c>
      <c r="N1288" s="665">
        <v>173.75000000000003</v>
      </c>
    </row>
    <row r="1289" spans="1:14" ht="14.4" customHeight="1" x14ac:dyDescent="0.3">
      <c r="A1289" s="660" t="s">
        <v>2933</v>
      </c>
      <c r="B1289" s="661" t="s">
        <v>3242</v>
      </c>
      <c r="C1289" s="662" t="s">
        <v>3076</v>
      </c>
      <c r="D1289" s="663" t="s">
        <v>3255</v>
      </c>
      <c r="E1289" s="662" t="s">
        <v>586</v>
      </c>
      <c r="F1289" s="663" t="s">
        <v>3269</v>
      </c>
      <c r="G1289" s="662" t="s">
        <v>1311</v>
      </c>
      <c r="H1289" s="662" t="s">
        <v>1359</v>
      </c>
      <c r="I1289" s="662" t="s">
        <v>1360</v>
      </c>
      <c r="J1289" s="662" t="s">
        <v>1361</v>
      </c>
      <c r="K1289" s="662" t="s">
        <v>607</v>
      </c>
      <c r="L1289" s="664">
        <v>630.66</v>
      </c>
      <c r="M1289" s="664">
        <v>2</v>
      </c>
      <c r="N1289" s="665">
        <v>1261.32</v>
      </c>
    </row>
    <row r="1290" spans="1:14" ht="14.4" customHeight="1" x14ac:dyDescent="0.3">
      <c r="A1290" s="660" t="s">
        <v>2933</v>
      </c>
      <c r="B1290" s="661" t="s">
        <v>3242</v>
      </c>
      <c r="C1290" s="662" t="s">
        <v>3076</v>
      </c>
      <c r="D1290" s="663" t="s">
        <v>3255</v>
      </c>
      <c r="E1290" s="662" t="s">
        <v>586</v>
      </c>
      <c r="F1290" s="663" t="s">
        <v>3269</v>
      </c>
      <c r="G1290" s="662" t="s">
        <v>1311</v>
      </c>
      <c r="H1290" s="662" t="s">
        <v>3043</v>
      </c>
      <c r="I1290" s="662" t="s">
        <v>3044</v>
      </c>
      <c r="J1290" s="662" t="s">
        <v>3045</v>
      </c>
      <c r="K1290" s="662" t="s">
        <v>3046</v>
      </c>
      <c r="L1290" s="664">
        <v>56.209998042171236</v>
      </c>
      <c r="M1290" s="664">
        <v>6</v>
      </c>
      <c r="N1290" s="665">
        <v>337.25998825302742</v>
      </c>
    </row>
    <row r="1291" spans="1:14" ht="14.4" customHeight="1" x14ac:dyDescent="0.3">
      <c r="A1291" s="660" t="s">
        <v>2933</v>
      </c>
      <c r="B1291" s="661" t="s">
        <v>3242</v>
      </c>
      <c r="C1291" s="662" t="s">
        <v>3076</v>
      </c>
      <c r="D1291" s="663" t="s">
        <v>3255</v>
      </c>
      <c r="E1291" s="662" t="s">
        <v>586</v>
      </c>
      <c r="F1291" s="663" t="s">
        <v>3269</v>
      </c>
      <c r="G1291" s="662" t="s">
        <v>1311</v>
      </c>
      <c r="H1291" s="662" t="s">
        <v>1442</v>
      </c>
      <c r="I1291" s="662" t="s">
        <v>1443</v>
      </c>
      <c r="J1291" s="662" t="s">
        <v>1331</v>
      </c>
      <c r="K1291" s="662" t="s">
        <v>1444</v>
      </c>
      <c r="L1291" s="664">
        <v>129.32980219422834</v>
      </c>
      <c r="M1291" s="664">
        <v>1</v>
      </c>
      <c r="N1291" s="665">
        <v>129.32980219422834</v>
      </c>
    </row>
    <row r="1292" spans="1:14" ht="14.4" customHeight="1" x14ac:dyDescent="0.3">
      <c r="A1292" s="660" t="s">
        <v>2933</v>
      </c>
      <c r="B1292" s="661" t="s">
        <v>3242</v>
      </c>
      <c r="C1292" s="662" t="s">
        <v>3076</v>
      </c>
      <c r="D1292" s="663" t="s">
        <v>3255</v>
      </c>
      <c r="E1292" s="662" t="s">
        <v>586</v>
      </c>
      <c r="F1292" s="663" t="s">
        <v>3269</v>
      </c>
      <c r="G1292" s="662" t="s">
        <v>1311</v>
      </c>
      <c r="H1292" s="662" t="s">
        <v>1483</v>
      </c>
      <c r="I1292" s="662" t="s">
        <v>1484</v>
      </c>
      <c r="J1292" s="662" t="s">
        <v>1485</v>
      </c>
      <c r="K1292" s="662" t="s">
        <v>1486</v>
      </c>
      <c r="L1292" s="664">
        <v>67.829881725834554</v>
      </c>
      <c r="M1292" s="664">
        <v>120</v>
      </c>
      <c r="N1292" s="665">
        <v>8139.5858071001467</v>
      </c>
    </row>
    <row r="1293" spans="1:14" ht="14.4" customHeight="1" x14ac:dyDescent="0.3">
      <c r="A1293" s="660" t="s">
        <v>2933</v>
      </c>
      <c r="B1293" s="661" t="s">
        <v>3242</v>
      </c>
      <c r="C1293" s="662" t="s">
        <v>3076</v>
      </c>
      <c r="D1293" s="663" t="s">
        <v>3255</v>
      </c>
      <c r="E1293" s="662" t="s">
        <v>586</v>
      </c>
      <c r="F1293" s="663" t="s">
        <v>3269</v>
      </c>
      <c r="G1293" s="662" t="s">
        <v>1311</v>
      </c>
      <c r="H1293" s="662" t="s">
        <v>2102</v>
      </c>
      <c r="I1293" s="662" t="s">
        <v>2103</v>
      </c>
      <c r="J1293" s="662" t="s">
        <v>2104</v>
      </c>
      <c r="K1293" s="662" t="s">
        <v>2105</v>
      </c>
      <c r="L1293" s="664">
        <v>363.98000000000008</v>
      </c>
      <c r="M1293" s="664">
        <v>2</v>
      </c>
      <c r="N1293" s="665">
        <v>727.96000000000015</v>
      </c>
    </row>
    <row r="1294" spans="1:14" ht="14.4" customHeight="1" x14ac:dyDescent="0.3">
      <c r="A1294" s="660" t="s">
        <v>2933</v>
      </c>
      <c r="B1294" s="661" t="s">
        <v>3242</v>
      </c>
      <c r="C1294" s="662" t="s">
        <v>3076</v>
      </c>
      <c r="D1294" s="663" t="s">
        <v>3255</v>
      </c>
      <c r="E1294" s="662" t="s">
        <v>586</v>
      </c>
      <c r="F1294" s="663" t="s">
        <v>3269</v>
      </c>
      <c r="G1294" s="662" t="s">
        <v>1311</v>
      </c>
      <c r="H1294" s="662" t="s">
        <v>1576</v>
      </c>
      <c r="I1294" s="662" t="s">
        <v>1576</v>
      </c>
      <c r="J1294" s="662" t="s">
        <v>1361</v>
      </c>
      <c r="K1294" s="662" t="s">
        <v>1522</v>
      </c>
      <c r="L1294" s="664">
        <v>408.95</v>
      </c>
      <c r="M1294" s="664">
        <v>1</v>
      </c>
      <c r="N1294" s="665">
        <v>408.95</v>
      </c>
    </row>
    <row r="1295" spans="1:14" ht="14.4" customHeight="1" x14ac:dyDescent="0.3">
      <c r="A1295" s="660" t="s">
        <v>2933</v>
      </c>
      <c r="B1295" s="661" t="s">
        <v>3242</v>
      </c>
      <c r="C1295" s="662" t="s">
        <v>3083</v>
      </c>
      <c r="D1295" s="663" t="s">
        <v>3256</v>
      </c>
      <c r="E1295" s="662" t="s">
        <v>586</v>
      </c>
      <c r="F1295" s="663" t="s">
        <v>3269</v>
      </c>
      <c r="G1295" s="662" t="s">
        <v>608</v>
      </c>
      <c r="H1295" s="662" t="s">
        <v>609</v>
      </c>
      <c r="I1295" s="662" t="s">
        <v>609</v>
      </c>
      <c r="J1295" s="662" t="s">
        <v>610</v>
      </c>
      <c r="K1295" s="662" t="s">
        <v>611</v>
      </c>
      <c r="L1295" s="664">
        <v>171.59999999999997</v>
      </c>
      <c r="M1295" s="664">
        <v>13</v>
      </c>
      <c r="N1295" s="665">
        <v>2230.7999999999997</v>
      </c>
    </row>
    <row r="1296" spans="1:14" ht="14.4" customHeight="1" x14ac:dyDescent="0.3">
      <c r="A1296" s="660" t="s">
        <v>2933</v>
      </c>
      <c r="B1296" s="661" t="s">
        <v>3242</v>
      </c>
      <c r="C1296" s="662" t="s">
        <v>3083</v>
      </c>
      <c r="D1296" s="663" t="s">
        <v>3256</v>
      </c>
      <c r="E1296" s="662" t="s">
        <v>586</v>
      </c>
      <c r="F1296" s="663" t="s">
        <v>3269</v>
      </c>
      <c r="G1296" s="662" t="s">
        <v>608</v>
      </c>
      <c r="H1296" s="662" t="s">
        <v>619</v>
      </c>
      <c r="I1296" s="662" t="s">
        <v>619</v>
      </c>
      <c r="J1296" s="662" t="s">
        <v>610</v>
      </c>
      <c r="K1296" s="662" t="s">
        <v>620</v>
      </c>
      <c r="L1296" s="664">
        <v>92.95</v>
      </c>
      <c r="M1296" s="664">
        <v>11</v>
      </c>
      <c r="N1296" s="665">
        <v>1022.45</v>
      </c>
    </row>
    <row r="1297" spans="1:14" ht="14.4" customHeight="1" x14ac:dyDescent="0.3">
      <c r="A1297" s="660" t="s">
        <v>2933</v>
      </c>
      <c r="B1297" s="661" t="s">
        <v>3242</v>
      </c>
      <c r="C1297" s="662" t="s">
        <v>3083</v>
      </c>
      <c r="D1297" s="663" t="s">
        <v>3256</v>
      </c>
      <c r="E1297" s="662" t="s">
        <v>586</v>
      </c>
      <c r="F1297" s="663" t="s">
        <v>3269</v>
      </c>
      <c r="G1297" s="662" t="s">
        <v>608</v>
      </c>
      <c r="H1297" s="662" t="s">
        <v>621</v>
      </c>
      <c r="I1297" s="662" t="s">
        <v>621</v>
      </c>
      <c r="J1297" s="662" t="s">
        <v>610</v>
      </c>
      <c r="K1297" s="662" t="s">
        <v>622</v>
      </c>
      <c r="L1297" s="664">
        <v>93.500000000000014</v>
      </c>
      <c r="M1297" s="664">
        <v>5</v>
      </c>
      <c r="N1297" s="665">
        <v>467.50000000000006</v>
      </c>
    </row>
    <row r="1298" spans="1:14" ht="14.4" customHeight="1" x14ac:dyDescent="0.3">
      <c r="A1298" s="660" t="s">
        <v>2933</v>
      </c>
      <c r="B1298" s="661" t="s">
        <v>3242</v>
      </c>
      <c r="C1298" s="662" t="s">
        <v>3083</v>
      </c>
      <c r="D1298" s="663" t="s">
        <v>3256</v>
      </c>
      <c r="E1298" s="662" t="s">
        <v>586</v>
      </c>
      <c r="F1298" s="663" t="s">
        <v>3269</v>
      </c>
      <c r="G1298" s="662" t="s">
        <v>608</v>
      </c>
      <c r="H1298" s="662" t="s">
        <v>627</v>
      </c>
      <c r="I1298" s="662" t="s">
        <v>628</v>
      </c>
      <c r="J1298" s="662" t="s">
        <v>629</v>
      </c>
      <c r="K1298" s="662" t="s">
        <v>630</v>
      </c>
      <c r="L1298" s="664">
        <v>53.750041731080252</v>
      </c>
      <c r="M1298" s="664">
        <v>2</v>
      </c>
      <c r="N1298" s="665">
        <v>107.5000834621605</v>
      </c>
    </row>
    <row r="1299" spans="1:14" ht="14.4" customHeight="1" x14ac:dyDescent="0.3">
      <c r="A1299" s="660" t="s">
        <v>2933</v>
      </c>
      <c r="B1299" s="661" t="s">
        <v>3242</v>
      </c>
      <c r="C1299" s="662" t="s">
        <v>3083</v>
      </c>
      <c r="D1299" s="663" t="s">
        <v>3256</v>
      </c>
      <c r="E1299" s="662" t="s">
        <v>586</v>
      </c>
      <c r="F1299" s="663" t="s">
        <v>3269</v>
      </c>
      <c r="G1299" s="662" t="s">
        <v>608</v>
      </c>
      <c r="H1299" s="662" t="s">
        <v>635</v>
      </c>
      <c r="I1299" s="662" t="s">
        <v>636</v>
      </c>
      <c r="J1299" s="662" t="s">
        <v>637</v>
      </c>
      <c r="K1299" s="662" t="s">
        <v>638</v>
      </c>
      <c r="L1299" s="664">
        <v>96.81944233003307</v>
      </c>
      <c r="M1299" s="664">
        <v>10</v>
      </c>
      <c r="N1299" s="665">
        <v>968.19442330033075</v>
      </c>
    </row>
    <row r="1300" spans="1:14" ht="14.4" customHeight="1" x14ac:dyDescent="0.3">
      <c r="A1300" s="660" t="s">
        <v>2933</v>
      </c>
      <c r="B1300" s="661" t="s">
        <v>3242</v>
      </c>
      <c r="C1300" s="662" t="s">
        <v>3083</v>
      </c>
      <c r="D1300" s="663" t="s">
        <v>3256</v>
      </c>
      <c r="E1300" s="662" t="s">
        <v>586</v>
      </c>
      <c r="F1300" s="663" t="s">
        <v>3269</v>
      </c>
      <c r="G1300" s="662" t="s">
        <v>608</v>
      </c>
      <c r="H1300" s="662" t="s">
        <v>639</v>
      </c>
      <c r="I1300" s="662" t="s">
        <v>640</v>
      </c>
      <c r="J1300" s="662" t="s">
        <v>637</v>
      </c>
      <c r="K1300" s="662" t="s">
        <v>641</v>
      </c>
      <c r="L1300" s="664">
        <v>100.76</v>
      </c>
      <c r="M1300" s="664">
        <v>15</v>
      </c>
      <c r="N1300" s="665">
        <v>1511.4</v>
      </c>
    </row>
    <row r="1301" spans="1:14" ht="14.4" customHeight="1" x14ac:dyDescent="0.3">
      <c r="A1301" s="660" t="s">
        <v>2933</v>
      </c>
      <c r="B1301" s="661" t="s">
        <v>3242</v>
      </c>
      <c r="C1301" s="662" t="s">
        <v>3083</v>
      </c>
      <c r="D1301" s="663" t="s">
        <v>3256</v>
      </c>
      <c r="E1301" s="662" t="s">
        <v>586</v>
      </c>
      <c r="F1301" s="663" t="s">
        <v>3269</v>
      </c>
      <c r="G1301" s="662" t="s">
        <v>608</v>
      </c>
      <c r="H1301" s="662" t="s">
        <v>642</v>
      </c>
      <c r="I1301" s="662" t="s">
        <v>643</v>
      </c>
      <c r="J1301" s="662" t="s">
        <v>644</v>
      </c>
      <c r="K1301" s="662" t="s">
        <v>645</v>
      </c>
      <c r="L1301" s="664">
        <v>167.67749759319361</v>
      </c>
      <c r="M1301" s="664">
        <v>47</v>
      </c>
      <c r="N1301" s="665">
        <v>7880.8423868800992</v>
      </c>
    </row>
    <row r="1302" spans="1:14" ht="14.4" customHeight="1" x14ac:dyDescent="0.3">
      <c r="A1302" s="660" t="s">
        <v>2933</v>
      </c>
      <c r="B1302" s="661" t="s">
        <v>3242</v>
      </c>
      <c r="C1302" s="662" t="s">
        <v>3083</v>
      </c>
      <c r="D1302" s="663" t="s">
        <v>3256</v>
      </c>
      <c r="E1302" s="662" t="s">
        <v>586</v>
      </c>
      <c r="F1302" s="663" t="s">
        <v>3269</v>
      </c>
      <c r="G1302" s="662" t="s">
        <v>608</v>
      </c>
      <c r="H1302" s="662" t="s">
        <v>701</v>
      </c>
      <c r="I1302" s="662" t="s">
        <v>702</v>
      </c>
      <c r="J1302" s="662" t="s">
        <v>703</v>
      </c>
      <c r="K1302" s="662" t="s">
        <v>704</v>
      </c>
      <c r="L1302" s="664">
        <v>57.729699996980045</v>
      </c>
      <c r="M1302" s="664">
        <v>40</v>
      </c>
      <c r="N1302" s="665">
        <v>2309.1879998792019</v>
      </c>
    </row>
    <row r="1303" spans="1:14" ht="14.4" customHeight="1" x14ac:dyDescent="0.3">
      <c r="A1303" s="660" t="s">
        <v>2933</v>
      </c>
      <c r="B1303" s="661" t="s">
        <v>3242</v>
      </c>
      <c r="C1303" s="662" t="s">
        <v>3083</v>
      </c>
      <c r="D1303" s="663" t="s">
        <v>3256</v>
      </c>
      <c r="E1303" s="662" t="s">
        <v>586</v>
      </c>
      <c r="F1303" s="663" t="s">
        <v>3269</v>
      </c>
      <c r="G1303" s="662" t="s">
        <v>608</v>
      </c>
      <c r="H1303" s="662" t="s">
        <v>713</v>
      </c>
      <c r="I1303" s="662" t="s">
        <v>714</v>
      </c>
      <c r="J1303" s="662" t="s">
        <v>715</v>
      </c>
      <c r="K1303" s="662" t="s">
        <v>716</v>
      </c>
      <c r="L1303" s="664">
        <v>217.80000000000007</v>
      </c>
      <c r="M1303" s="664">
        <v>3</v>
      </c>
      <c r="N1303" s="665">
        <v>653.4000000000002</v>
      </c>
    </row>
    <row r="1304" spans="1:14" ht="14.4" customHeight="1" x14ac:dyDescent="0.3">
      <c r="A1304" s="660" t="s">
        <v>2933</v>
      </c>
      <c r="B1304" s="661" t="s">
        <v>3242</v>
      </c>
      <c r="C1304" s="662" t="s">
        <v>3083</v>
      </c>
      <c r="D1304" s="663" t="s">
        <v>3256</v>
      </c>
      <c r="E1304" s="662" t="s">
        <v>586</v>
      </c>
      <c r="F1304" s="663" t="s">
        <v>3269</v>
      </c>
      <c r="G1304" s="662" t="s">
        <v>608</v>
      </c>
      <c r="H1304" s="662" t="s">
        <v>729</v>
      </c>
      <c r="I1304" s="662" t="s">
        <v>729</v>
      </c>
      <c r="J1304" s="662" t="s">
        <v>730</v>
      </c>
      <c r="K1304" s="662" t="s">
        <v>731</v>
      </c>
      <c r="L1304" s="664">
        <v>36.56412933625969</v>
      </c>
      <c r="M1304" s="664">
        <v>70</v>
      </c>
      <c r="N1304" s="665">
        <v>2559.4890535381783</v>
      </c>
    </row>
    <row r="1305" spans="1:14" ht="14.4" customHeight="1" x14ac:dyDescent="0.3">
      <c r="A1305" s="660" t="s">
        <v>2933</v>
      </c>
      <c r="B1305" s="661" t="s">
        <v>3242</v>
      </c>
      <c r="C1305" s="662" t="s">
        <v>3083</v>
      </c>
      <c r="D1305" s="663" t="s">
        <v>3256</v>
      </c>
      <c r="E1305" s="662" t="s">
        <v>586</v>
      </c>
      <c r="F1305" s="663" t="s">
        <v>3269</v>
      </c>
      <c r="G1305" s="662" t="s">
        <v>608</v>
      </c>
      <c r="H1305" s="662" t="s">
        <v>1786</v>
      </c>
      <c r="I1305" s="662" t="s">
        <v>1787</v>
      </c>
      <c r="J1305" s="662" t="s">
        <v>1788</v>
      </c>
      <c r="K1305" s="662"/>
      <c r="L1305" s="664">
        <v>204.29</v>
      </c>
      <c r="M1305" s="664">
        <v>2</v>
      </c>
      <c r="N1305" s="665">
        <v>408.58</v>
      </c>
    </row>
    <row r="1306" spans="1:14" ht="14.4" customHeight="1" x14ac:dyDescent="0.3">
      <c r="A1306" s="660" t="s">
        <v>2933</v>
      </c>
      <c r="B1306" s="661" t="s">
        <v>3242</v>
      </c>
      <c r="C1306" s="662" t="s">
        <v>3083</v>
      </c>
      <c r="D1306" s="663" t="s">
        <v>3256</v>
      </c>
      <c r="E1306" s="662" t="s">
        <v>586</v>
      </c>
      <c r="F1306" s="663" t="s">
        <v>3269</v>
      </c>
      <c r="G1306" s="662" t="s">
        <v>608</v>
      </c>
      <c r="H1306" s="662" t="s">
        <v>2417</v>
      </c>
      <c r="I1306" s="662" t="s">
        <v>2418</v>
      </c>
      <c r="J1306" s="662" t="s">
        <v>2419</v>
      </c>
      <c r="K1306" s="662" t="s">
        <v>2420</v>
      </c>
      <c r="L1306" s="664">
        <v>107.32999999999998</v>
      </c>
      <c r="M1306" s="664">
        <v>2</v>
      </c>
      <c r="N1306" s="665">
        <v>214.65999999999997</v>
      </c>
    </row>
    <row r="1307" spans="1:14" ht="14.4" customHeight="1" x14ac:dyDescent="0.3">
      <c r="A1307" s="660" t="s">
        <v>2933</v>
      </c>
      <c r="B1307" s="661" t="s">
        <v>3242</v>
      </c>
      <c r="C1307" s="662" t="s">
        <v>3083</v>
      </c>
      <c r="D1307" s="663" t="s">
        <v>3256</v>
      </c>
      <c r="E1307" s="662" t="s">
        <v>586</v>
      </c>
      <c r="F1307" s="663" t="s">
        <v>3269</v>
      </c>
      <c r="G1307" s="662" t="s">
        <v>608</v>
      </c>
      <c r="H1307" s="662" t="s">
        <v>1808</v>
      </c>
      <c r="I1307" s="662" t="s">
        <v>1809</v>
      </c>
      <c r="J1307" s="662" t="s">
        <v>850</v>
      </c>
      <c r="K1307" s="662" t="s">
        <v>1810</v>
      </c>
      <c r="L1307" s="664">
        <v>129.44</v>
      </c>
      <c r="M1307" s="664">
        <v>4</v>
      </c>
      <c r="N1307" s="665">
        <v>517.76</v>
      </c>
    </row>
    <row r="1308" spans="1:14" ht="14.4" customHeight="1" x14ac:dyDescent="0.3">
      <c r="A1308" s="660" t="s">
        <v>2933</v>
      </c>
      <c r="B1308" s="661" t="s">
        <v>3242</v>
      </c>
      <c r="C1308" s="662" t="s">
        <v>3083</v>
      </c>
      <c r="D1308" s="663" t="s">
        <v>3256</v>
      </c>
      <c r="E1308" s="662" t="s">
        <v>586</v>
      </c>
      <c r="F1308" s="663" t="s">
        <v>3269</v>
      </c>
      <c r="G1308" s="662" t="s">
        <v>608</v>
      </c>
      <c r="H1308" s="662" t="s">
        <v>872</v>
      </c>
      <c r="I1308" s="662" t="s">
        <v>873</v>
      </c>
      <c r="J1308" s="662" t="s">
        <v>870</v>
      </c>
      <c r="K1308" s="662" t="s">
        <v>874</v>
      </c>
      <c r="L1308" s="664">
        <v>279.88499999999993</v>
      </c>
      <c r="M1308" s="664">
        <v>4</v>
      </c>
      <c r="N1308" s="665">
        <v>1119.5399999999997</v>
      </c>
    </row>
    <row r="1309" spans="1:14" ht="14.4" customHeight="1" x14ac:dyDescent="0.3">
      <c r="A1309" s="660" t="s">
        <v>2933</v>
      </c>
      <c r="B1309" s="661" t="s">
        <v>3242</v>
      </c>
      <c r="C1309" s="662" t="s">
        <v>3083</v>
      </c>
      <c r="D1309" s="663" t="s">
        <v>3256</v>
      </c>
      <c r="E1309" s="662" t="s">
        <v>586</v>
      </c>
      <c r="F1309" s="663" t="s">
        <v>3269</v>
      </c>
      <c r="G1309" s="662" t="s">
        <v>608</v>
      </c>
      <c r="H1309" s="662" t="s">
        <v>906</v>
      </c>
      <c r="I1309" s="662" t="s">
        <v>215</v>
      </c>
      <c r="J1309" s="662" t="s">
        <v>907</v>
      </c>
      <c r="K1309" s="662"/>
      <c r="L1309" s="664">
        <v>97.320500000000024</v>
      </c>
      <c r="M1309" s="664">
        <v>10</v>
      </c>
      <c r="N1309" s="665">
        <v>973.20500000000027</v>
      </c>
    </row>
    <row r="1310" spans="1:14" ht="14.4" customHeight="1" x14ac:dyDescent="0.3">
      <c r="A1310" s="660" t="s">
        <v>2933</v>
      </c>
      <c r="B1310" s="661" t="s">
        <v>3242</v>
      </c>
      <c r="C1310" s="662" t="s">
        <v>3083</v>
      </c>
      <c r="D1310" s="663" t="s">
        <v>3256</v>
      </c>
      <c r="E1310" s="662" t="s">
        <v>586</v>
      </c>
      <c r="F1310" s="663" t="s">
        <v>3269</v>
      </c>
      <c r="G1310" s="662" t="s">
        <v>608</v>
      </c>
      <c r="H1310" s="662" t="s">
        <v>932</v>
      </c>
      <c r="I1310" s="662" t="s">
        <v>933</v>
      </c>
      <c r="J1310" s="662" t="s">
        <v>934</v>
      </c>
      <c r="K1310" s="662" t="s">
        <v>935</v>
      </c>
      <c r="L1310" s="664">
        <v>112.9599985600764</v>
      </c>
      <c r="M1310" s="664">
        <v>30</v>
      </c>
      <c r="N1310" s="665">
        <v>3388.7999568022919</v>
      </c>
    </row>
    <row r="1311" spans="1:14" ht="14.4" customHeight="1" x14ac:dyDescent="0.3">
      <c r="A1311" s="660" t="s">
        <v>2933</v>
      </c>
      <c r="B1311" s="661" t="s">
        <v>3242</v>
      </c>
      <c r="C1311" s="662" t="s">
        <v>3083</v>
      </c>
      <c r="D1311" s="663" t="s">
        <v>3256</v>
      </c>
      <c r="E1311" s="662" t="s">
        <v>586</v>
      </c>
      <c r="F1311" s="663" t="s">
        <v>3269</v>
      </c>
      <c r="G1311" s="662" t="s">
        <v>608</v>
      </c>
      <c r="H1311" s="662" t="s">
        <v>1040</v>
      </c>
      <c r="I1311" s="662" t="s">
        <v>1041</v>
      </c>
      <c r="J1311" s="662" t="s">
        <v>703</v>
      </c>
      <c r="K1311" s="662" t="s">
        <v>1042</v>
      </c>
      <c r="L1311" s="664">
        <v>57.729815983346079</v>
      </c>
      <c r="M1311" s="664">
        <v>20</v>
      </c>
      <c r="N1311" s="665">
        <v>1154.5963196669215</v>
      </c>
    </row>
    <row r="1312" spans="1:14" ht="14.4" customHeight="1" x14ac:dyDescent="0.3">
      <c r="A1312" s="660" t="s">
        <v>2933</v>
      </c>
      <c r="B1312" s="661" t="s">
        <v>3242</v>
      </c>
      <c r="C1312" s="662" t="s">
        <v>3083</v>
      </c>
      <c r="D1312" s="663" t="s">
        <v>3256</v>
      </c>
      <c r="E1312" s="662" t="s">
        <v>586</v>
      </c>
      <c r="F1312" s="663" t="s">
        <v>3269</v>
      </c>
      <c r="G1312" s="662" t="s">
        <v>608</v>
      </c>
      <c r="H1312" s="662" t="s">
        <v>2484</v>
      </c>
      <c r="I1312" s="662" t="s">
        <v>2485</v>
      </c>
      <c r="J1312" s="662" t="s">
        <v>2486</v>
      </c>
      <c r="K1312" s="662" t="s">
        <v>2487</v>
      </c>
      <c r="L1312" s="664">
        <v>52.169999999999995</v>
      </c>
      <c r="M1312" s="664">
        <v>3</v>
      </c>
      <c r="N1312" s="665">
        <v>156.51</v>
      </c>
    </row>
    <row r="1313" spans="1:14" ht="14.4" customHeight="1" x14ac:dyDescent="0.3">
      <c r="A1313" s="660" t="s">
        <v>2933</v>
      </c>
      <c r="B1313" s="661" t="s">
        <v>3242</v>
      </c>
      <c r="C1313" s="662" t="s">
        <v>3083</v>
      </c>
      <c r="D1313" s="663" t="s">
        <v>3256</v>
      </c>
      <c r="E1313" s="662" t="s">
        <v>586</v>
      </c>
      <c r="F1313" s="663" t="s">
        <v>3269</v>
      </c>
      <c r="G1313" s="662" t="s">
        <v>608</v>
      </c>
      <c r="H1313" s="662" t="s">
        <v>1914</v>
      </c>
      <c r="I1313" s="662" t="s">
        <v>1915</v>
      </c>
      <c r="J1313" s="662" t="s">
        <v>1916</v>
      </c>
      <c r="K1313" s="662" t="s">
        <v>1917</v>
      </c>
      <c r="L1313" s="664">
        <v>53.460000000000008</v>
      </c>
      <c r="M1313" s="664">
        <v>30</v>
      </c>
      <c r="N1313" s="665">
        <v>1603.8000000000002</v>
      </c>
    </row>
    <row r="1314" spans="1:14" ht="14.4" customHeight="1" x14ac:dyDescent="0.3">
      <c r="A1314" s="660" t="s">
        <v>2933</v>
      </c>
      <c r="B1314" s="661" t="s">
        <v>3242</v>
      </c>
      <c r="C1314" s="662" t="s">
        <v>3083</v>
      </c>
      <c r="D1314" s="663" t="s">
        <v>3256</v>
      </c>
      <c r="E1314" s="662" t="s">
        <v>586</v>
      </c>
      <c r="F1314" s="663" t="s">
        <v>3269</v>
      </c>
      <c r="G1314" s="662" t="s">
        <v>608</v>
      </c>
      <c r="H1314" s="662" t="s">
        <v>2999</v>
      </c>
      <c r="I1314" s="662" t="s">
        <v>215</v>
      </c>
      <c r="J1314" s="662" t="s">
        <v>3000</v>
      </c>
      <c r="K1314" s="662"/>
      <c r="L1314" s="664">
        <v>127.51666430618843</v>
      </c>
      <c r="M1314" s="664">
        <v>3</v>
      </c>
      <c r="N1314" s="665">
        <v>382.54999291856529</v>
      </c>
    </row>
    <row r="1315" spans="1:14" ht="14.4" customHeight="1" x14ac:dyDescent="0.3">
      <c r="A1315" s="660" t="s">
        <v>2933</v>
      </c>
      <c r="B1315" s="661" t="s">
        <v>3242</v>
      </c>
      <c r="C1315" s="662" t="s">
        <v>3083</v>
      </c>
      <c r="D1315" s="663" t="s">
        <v>3256</v>
      </c>
      <c r="E1315" s="662" t="s">
        <v>586</v>
      </c>
      <c r="F1315" s="663" t="s">
        <v>3269</v>
      </c>
      <c r="G1315" s="662" t="s">
        <v>608</v>
      </c>
      <c r="H1315" s="662" t="s">
        <v>1961</v>
      </c>
      <c r="I1315" s="662" t="s">
        <v>1962</v>
      </c>
      <c r="J1315" s="662" t="s">
        <v>1963</v>
      </c>
      <c r="K1315" s="662" t="s">
        <v>1964</v>
      </c>
      <c r="L1315" s="664">
        <v>325.15999999999997</v>
      </c>
      <c r="M1315" s="664">
        <v>3</v>
      </c>
      <c r="N1315" s="665">
        <v>975.4799999999999</v>
      </c>
    </row>
    <row r="1316" spans="1:14" ht="14.4" customHeight="1" x14ac:dyDescent="0.3">
      <c r="A1316" s="660" t="s">
        <v>2933</v>
      </c>
      <c r="B1316" s="661" t="s">
        <v>3242</v>
      </c>
      <c r="C1316" s="662" t="s">
        <v>3083</v>
      </c>
      <c r="D1316" s="663" t="s">
        <v>3256</v>
      </c>
      <c r="E1316" s="662" t="s">
        <v>586</v>
      </c>
      <c r="F1316" s="663" t="s">
        <v>3269</v>
      </c>
      <c r="G1316" s="662" t="s">
        <v>608</v>
      </c>
      <c r="H1316" s="662" t="s">
        <v>2616</v>
      </c>
      <c r="I1316" s="662" t="s">
        <v>215</v>
      </c>
      <c r="J1316" s="662" t="s">
        <v>2617</v>
      </c>
      <c r="K1316" s="662"/>
      <c r="L1316" s="664">
        <v>51.818602645825806</v>
      </c>
      <c r="M1316" s="664">
        <v>10</v>
      </c>
      <c r="N1316" s="665">
        <v>518.18602645825808</v>
      </c>
    </row>
    <row r="1317" spans="1:14" ht="14.4" customHeight="1" x14ac:dyDescent="0.3">
      <c r="A1317" s="660" t="s">
        <v>2933</v>
      </c>
      <c r="B1317" s="661" t="s">
        <v>3242</v>
      </c>
      <c r="C1317" s="662" t="s">
        <v>3083</v>
      </c>
      <c r="D1317" s="663" t="s">
        <v>3256</v>
      </c>
      <c r="E1317" s="662" t="s">
        <v>586</v>
      </c>
      <c r="F1317" s="663" t="s">
        <v>3269</v>
      </c>
      <c r="G1317" s="662" t="s">
        <v>608</v>
      </c>
      <c r="H1317" s="662" t="s">
        <v>3001</v>
      </c>
      <c r="I1317" s="662" t="s">
        <v>3001</v>
      </c>
      <c r="J1317" s="662" t="s">
        <v>3002</v>
      </c>
      <c r="K1317" s="662" t="s">
        <v>3003</v>
      </c>
      <c r="L1317" s="664">
        <v>108.88966666666668</v>
      </c>
      <c r="M1317" s="664">
        <v>30</v>
      </c>
      <c r="N1317" s="665">
        <v>3266.6900000000005</v>
      </c>
    </row>
    <row r="1318" spans="1:14" ht="14.4" customHeight="1" x14ac:dyDescent="0.3">
      <c r="A1318" s="660" t="s">
        <v>2933</v>
      </c>
      <c r="B1318" s="661" t="s">
        <v>3242</v>
      </c>
      <c r="C1318" s="662" t="s">
        <v>3083</v>
      </c>
      <c r="D1318" s="663" t="s">
        <v>3256</v>
      </c>
      <c r="E1318" s="662" t="s">
        <v>586</v>
      </c>
      <c r="F1318" s="663" t="s">
        <v>3269</v>
      </c>
      <c r="G1318" s="662" t="s">
        <v>608</v>
      </c>
      <c r="H1318" s="662" t="s">
        <v>3084</v>
      </c>
      <c r="I1318" s="662" t="s">
        <v>215</v>
      </c>
      <c r="J1318" s="662" t="s">
        <v>3085</v>
      </c>
      <c r="K1318" s="662"/>
      <c r="L1318" s="664">
        <v>45.086005668343958</v>
      </c>
      <c r="M1318" s="664">
        <v>10</v>
      </c>
      <c r="N1318" s="665">
        <v>450.86005668343955</v>
      </c>
    </row>
    <row r="1319" spans="1:14" ht="14.4" customHeight="1" x14ac:dyDescent="0.3">
      <c r="A1319" s="660" t="s">
        <v>2933</v>
      </c>
      <c r="B1319" s="661" t="s">
        <v>3242</v>
      </c>
      <c r="C1319" s="662" t="s">
        <v>3083</v>
      </c>
      <c r="D1319" s="663" t="s">
        <v>3256</v>
      </c>
      <c r="E1319" s="662" t="s">
        <v>586</v>
      </c>
      <c r="F1319" s="663" t="s">
        <v>3269</v>
      </c>
      <c r="G1319" s="662" t="s">
        <v>608</v>
      </c>
      <c r="H1319" s="662" t="s">
        <v>3022</v>
      </c>
      <c r="I1319" s="662" t="s">
        <v>215</v>
      </c>
      <c r="J1319" s="662" t="s">
        <v>3023</v>
      </c>
      <c r="K1319" s="662"/>
      <c r="L1319" s="664">
        <v>179.95</v>
      </c>
      <c r="M1319" s="664">
        <v>2</v>
      </c>
      <c r="N1319" s="665">
        <v>359.9</v>
      </c>
    </row>
    <row r="1320" spans="1:14" ht="14.4" customHeight="1" x14ac:dyDescent="0.3">
      <c r="A1320" s="660" t="s">
        <v>2933</v>
      </c>
      <c r="B1320" s="661" t="s">
        <v>3242</v>
      </c>
      <c r="C1320" s="662" t="s">
        <v>3083</v>
      </c>
      <c r="D1320" s="663" t="s">
        <v>3256</v>
      </c>
      <c r="E1320" s="662" t="s">
        <v>586</v>
      </c>
      <c r="F1320" s="663" t="s">
        <v>3269</v>
      </c>
      <c r="G1320" s="662" t="s">
        <v>608</v>
      </c>
      <c r="H1320" s="662" t="s">
        <v>3024</v>
      </c>
      <c r="I1320" s="662" t="s">
        <v>3025</v>
      </c>
      <c r="J1320" s="662" t="s">
        <v>3026</v>
      </c>
      <c r="K1320" s="662" t="s">
        <v>3027</v>
      </c>
      <c r="L1320" s="664">
        <v>114.15000000000003</v>
      </c>
      <c r="M1320" s="664">
        <v>15</v>
      </c>
      <c r="N1320" s="665">
        <v>1712.2500000000005</v>
      </c>
    </row>
    <row r="1321" spans="1:14" ht="14.4" customHeight="1" x14ac:dyDescent="0.3">
      <c r="A1321" s="660" t="s">
        <v>2933</v>
      </c>
      <c r="B1321" s="661" t="s">
        <v>3242</v>
      </c>
      <c r="C1321" s="662" t="s">
        <v>3083</v>
      </c>
      <c r="D1321" s="663" t="s">
        <v>3256</v>
      </c>
      <c r="E1321" s="662" t="s">
        <v>586</v>
      </c>
      <c r="F1321" s="663" t="s">
        <v>3269</v>
      </c>
      <c r="G1321" s="662" t="s">
        <v>608</v>
      </c>
      <c r="H1321" s="662" t="s">
        <v>2340</v>
      </c>
      <c r="I1321" s="662" t="s">
        <v>215</v>
      </c>
      <c r="J1321" s="662" t="s">
        <v>2341</v>
      </c>
      <c r="K1321" s="662"/>
      <c r="L1321" s="664">
        <v>58.313829409642359</v>
      </c>
      <c r="M1321" s="664">
        <v>10</v>
      </c>
      <c r="N1321" s="665">
        <v>583.13829409642358</v>
      </c>
    </row>
    <row r="1322" spans="1:14" ht="14.4" customHeight="1" x14ac:dyDescent="0.3">
      <c r="A1322" s="660" t="s">
        <v>2933</v>
      </c>
      <c r="B1322" s="661" t="s">
        <v>3242</v>
      </c>
      <c r="C1322" s="662" t="s">
        <v>3083</v>
      </c>
      <c r="D1322" s="663" t="s">
        <v>3256</v>
      </c>
      <c r="E1322" s="662" t="s">
        <v>586</v>
      </c>
      <c r="F1322" s="663" t="s">
        <v>3269</v>
      </c>
      <c r="G1322" s="662" t="s">
        <v>608</v>
      </c>
      <c r="H1322" s="662" t="s">
        <v>3028</v>
      </c>
      <c r="I1322" s="662" t="s">
        <v>215</v>
      </c>
      <c r="J1322" s="662" t="s">
        <v>3029</v>
      </c>
      <c r="K1322" s="662"/>
      <c r="L1322" s="664">
        <v>115.50076827806151</v>
      </c>
      <c r="M1322" s="664">
        <v>5</v>
      </c>
      <c r="N1322" s="665">
        <v>577.50384139030757</v>
      </c>
    </row>
    <row r="1323" spans="1:14" ht="14.4" customHeight="1" x14ac:dyDescent="0.3">
      <c r="A1323" s="660" t="s">
        <v>2933</v>
      </c>
      <c r="B1323" s="661" t="s">
        <v>3242</v>
      </c>
      <c r="C1323" s="662" t="s">
        <v>3083</v>
      </c>
      <c r="D1323" s="663" t="s">
        <v>3256</v>
      </c>
      <c r="E1323" s="662" t="s">
        <v>586</v>
      </c>
      <c r="F1323" s="663" t="s">
        <v>3269</v>
      </c>
      <c r="G1323" s="662" t="s">
        <v>1311</v>
      </c>
      <c r="H1323" s="662" t="s">
        <v>1312</v>
      </c>
      <c r="I1323" s="662" t="s">
        <v>1312</v>
      </c>
      <c r="J1323" s="662" t="s">
        <v>1313</v>
      </c>
      <c r="K1323" s="662" t="s">
        <v>1314</v>
      </c>
      <c r="L1323" s="664">
        <v>122.43999531769883</v>
      </c>
      <c r="M1323" s="664">
        <v>1</v>
      </c>
      <c r="N1323" s="665">
        <v>122.43999531769883</v>
      </c>
    </row>
    <row r="1324" spans="1:14" ht="14.4" customHeight="1" x14ac:dyDescent="0.3">
      <c r="A1324" s="660" t="s">
        <v>2933</v>
      </c>
      <c r="B1324" s="661" t="s">
        <v>3242</v>
      </c>
      <c r="C1324" s="662" t="s">
        <v>3083</v>
      </c>
      <c r="D1324" s="663" t="s">
        <v>3256</v>
      </c>
      <c r="E1324" s="662" t="s">
        <v>586</v>
      </c>
      <c r="F1324" s="663" t="s">
        <v>3269</v>
      </c>
      <c r="G1324" s="662" t="s">
        <v>1311</v>
      </c>
      <c r="H1324" s="662" t="s">
        <v>1359</v>
      </c>
      <c r="I1324" s="662" t="s">
        <v>1360</v>
      </c>
      <c r="J1324" s="662" t="s">
        <v>1361</v>
      </c>
      <c r="K1324" s="662" t="s">
        <v>607</v>
      </c>
      <c r="L1324" s="664">
        <v>630.66</v>
      </c>
      <c r="M1324" s="664">
        <v>3</v>
      </c>
      <c r="N1324" s="665">
        <v>1891.98</v>
      </c>
    </row>
    <row r="1325" spans="1:14" ht="14.4" customHeight="1" x14ac:dyDescent="0.3">
      <c r="A1325" s="660" t="s">
        <v>2933</v>
      </c>
      <c r="B1325" s="661" t="s">
        <v>3242</v>
      </c>
      <c r="C1325" s="662" t="s">
        <v>3083</v>
      </c>
      <c r="D1325" s="663" t="s">
        <v>3256</v>
      </c>
      <c r="E1325" s="662" t="s">
        <v>586</v>
      </c>
      <c r="F1325" s="663" t="s">
        <v>3269</v>
      </c>
      <c r="G1325" s="662" t="s">
        <v>1311</v>
      </c>
      <c r="H1325" s="662" t="s">
        <v>1362</v>
      </c>
      <c r="I1325" s="662" t="s">
        <v>1363</v>
      </c>
      <c r="J1325" s="662" t="s">
        <v>1361</v>
      </c>
      <c r="K1325" s="662" t="s">
        <v>1364</v>
      </c>
      <c r="L1325" s="664">
        <v>721.2</v>
      </c>
      <c r="M1325" s="664">
        <v>2</v>
      </c>
      <c r="N1325" s="665">
        <v>1442.4</v>
      </c>
    </row>
    <row r="1326" spans="1:14" ht="14.4" customHeight="1" x14ac:dyDescent="0.3">
      <c r="A1326" s="660" t="s">
        <v>2933</v>
      </c>
      <c r="B1326" s="661" t="s">
        <v>3242</v>
      </c>
      <c r="C1326" s="662" t="s">
        <v>3083</v>
      </c>
      <c r="D1326" s="663" t="s">
        <v>3256</v>
      </c>
      <c r="E1326" s="662" t="s">
        <v>586</v>
      </c>
      <c r="F1326" s="663" t="s">
        <v>3269</v>
      </c>
      <c r="G1326" s="662" t="s">
        <v>1311</v>
      </c>
      <c r="H1326" s="662" t="s">
        <v>1398</v>
      </c>
      <c r="I1326" s="662" t="s">
        <v>1399</v>
      </c>
      <c r="J1326" s="662" t="s">
        <v>1400</v>
      </c>
      <c r="K1326" s="662" t="s">
        <v>1401</v>
      </c>
      <c r="L1326" s="664">
        <v>79.182960192031445</v>
      </c>
      <c r="M1326" s="664">
        <v>3</v>
      </c>
      <c r="N1326" s="665">
        <v>237.54888057609432</v>
      </c>
    </row>
    <row r="1327" spans="1:14" ht="14.4" customHeight="1" x14ac:dyDescent="0.3">
      <c r="A1327" s="660" t="s">
        <v>2933</v>
      </c>
      <c r="B1327" s="661" t="s">
        <v>3242</v>
      </c>
      <c r="C1327" s="662" t="s">
        <v>3083</v>
      </c>
      <c r="D1327" s="663" t="s">
        <v>3256</v>
      </c>
      <c r="E1327" s="662" t="s">
        <v>586</v>
      </c>
      <c r="F1327" s="663" t="s">
        <v>3269</v>
      </c>
      <c r="G1327" s="662" t="s">
        <v>1311</v>
      </c>
      <c r="H1327" s="662" t="s">
        <v>1483</v>
      </c>
      <c r="I1327" s="662" t="s">
        <v>1484</v>
      </c>
      <c r="J1327" s="662" t="s">
        <v>1485</v>
      </c>
      <c r="K1327" s="662" t="s">
        <v>1486</v>
      </c>
      <c r="L1327" s="664">
        <v>67.861957156603154</v>
      </c>
      <c r="M1327" s="664">
        <v>40</v>
      </c>
      <c r="N1327" s="665">
        <v>2714.4782862641259</v>
      </c>
    </row>
    <row r="1328" spans="1:14" ht="14.4" customHeight="1" x14ac:dyDescent="0.3">
      <c r="A1328" s="660" t="s">
        <v>2933</v>
      </c>
      <c r="B1328" s="661" t="s">
        <v>3242</v>
      </c>
      <c r="C1328" s="662" t="s">
        <v>3083</v>
      </c>
      <c r="D1328" s="663" t="s">
        <v>3256</v>
      </c>
      <c r="E1328" s="662" t="s">
        <v>586</v>
      </c>
      <c r="F1328" s="663" t="s">
        <v>3269</v>
      </c>
      <c r="G1328" s="662" t="s">
        <v>1311</v>
      </c>
      <c r="H1328" s="662" t="s">
        <v>1520</v>
      </c>
      <c r="I1328" s="662" t="s">
        <v>1521</v>
      </c>
      <c r="J1328" s="662" t="s">
        <v>1361</v>
      </c>
      <c r="K1328" s="662" t="s">
        <v>1522</v>
      </c>
      <c r="L1328" s="664">
        <v>408.95</v>
      </c>
      <c r="M1328" s="664">
        <v>4</v>
      </c>
      <c r="N1328" s="665">
        <v>1635.8</v>
      </c>
    </row>
    <row r="1329" spans="1:14" ht="14.4" customHeight="1" x14ac:dyDescent="0.3">
      <c r="A1329" s="660" t="s">
        <v>2933</v>
      </c>
      <c r="B1329" s="661" t="s">
        <v>3242</v>
      </c>
      <c r="C1329" s="662" t="s">
        <v>3083</v>
      </c>
      <c r="D1329" s="663" t="s">
        <v>3256</v>
      </c>
      <c r="E1329" s="662" t="s">
        <v>586</v>
      </c>
      <c r="F1329" s="663" t="s">
        <v>3269</v>
      </c>
      <c r="G1329" s="662" t="s">
        <v>1311</v>
      </c>
      <c r="H1329" s="662" t="s">
        <v>2102</v>
      </c>
      <c r="I1329" s="662" t="s">
        <v>2103</v>
      </c>
      <c r="J1329" s="662" t="s">
        <v>2104</v>
      </c>
      <c r="K1329" s="662" t="s">
        <v>2105</v>
      </c>
      <c r="L1329" s="664">
        <v>363.97850929022457</v>
      </c>
      <c r="M1329" s="664">
        <v>2</v>
      </c>
      <c r="N1329" s="665">
        <v>727.95701858044913</v>
      </c>
    </row>
    <row r="1330" spans="1:14" ht="14.4" customHeight="1" x14ac:dyDescent="0.3">
      <c r="A1330" s="660" t="s">
        <v>2933</v>
      </c>
      <c r="B1330" s="661" t="s">
        <v>3242</v>
      </c>
      <c r="C1330" s="662" t="s">
        <v>3083</v>
      </c>
      <c r="D1330" s="663" t="s">
        <v>3256</v>
      </c>
      <c r="E1330" s="662" t="s">
        <v>586</v>
      </c>
      <c r="F1330" s="663" t="s">
        <v>3269</v>
      </c>
      <c r="G1330" s="662" t="s">
        <v>1311</v>
      </c>
      <c r="H1330" s="662" t="s">
        <v>1574</v>
      </c>
      <c r="I1330" s="662" t="s">
        <v>1574</v>
      </c>
      <c r="J1330" s="662" t="s">
        <v>1562</v>
      </c>
      <c r="K1330" s="662" t="s">
        <v>1575</v>
      </c>
      <c r="L1330" s="664">
        <v>140.09</v>
      </c>
      <c r="M1330" s="664">
        <v>1</v>
      </c>
      <c r="N1330" s="665">
        <v>140.09</v>
      </c>
    </row>
    <row r="1331" spans="1:14" ht="14.4" customHeight="1" x14ac:dyDescent="0.3">
      <c r="A1331" s="660" t="s">
        <v>2933</v>
      </c>
      <c r="B1331" s="661" t="s">
        <v>3242</v>
      </c>
      <c r="C1331" s="662" t="s">
        <v>3086</v>
      </c>
      <c r="D1331" s="663" t="s">
        <v>3257</v>
      </c>
      <c r="E1331" s="662" t="s">
        <v>586</v>
      </c>
      <c r="F1331" s="663" t="s">
        <v>3269</v>
      </c>
      <c r="G1331" s="662"/>
      <c r="H1331" s="662" t="s">
        <v>1763</v>
      </c>
      <c r="I1331" s="662" t="s">
        <v>1764</v>
      </c>
      <c r="J1331" s="662" t="s">
        <v>1765</v>
      </c>
      <c r="K1331" s="662" t="s">
        <v>1766</v>
      </c>
      <c r="L1331" s="664">
        <v>249.38948648611012</v>
      </c>
      <c r="M1331" s="664">
        <v>32</v>
      </c>
      <c r="N1331" s="665">
        <v>7980.4635675555237</v>
      </c>
    </row>
    <row r="1332" spans="1:14" ht="14.4" customHeight="1" x14ac:dyDescent="0.3">
      <c r="A1332" s="660" t="s">
        <v>2933</v>
      </c>
      <c r="B1332" s="661" t="s">
        <v>3242</v>
      </c>
      <c r="C1332" s="662" t="s">
        <v>3086</v>
      </c>
      <c r="D1332" s="663" t="s">
        <v>3257</v>
      </c>
      <c r="E1332" s="662" t="s">
        <v>586</v>
      </c>
      <c r="F1332" s="663" t="s">
        <v>3269</v>
      </c>
      <c r="G1332" s="662"/>
      <c r="H1332" s="662" t="s">
        <v>595</v>
      </c>
      <c r="I1332" s="662" t="s">
        <v>595</v>
      </c>
      <c r="J1332" s="662" t="s">
        <v>596</v>
      </c>
      <c r="K1332" s="662" t="s">
        <v>597</v>
      </c>
      <c r="L1332" s="664">
        <v>553.99000000000012</v>
      </c>
      <c r="M1332" s="664">
        <v>1</v>
      </c>
      <c r="N1332" s="665">
        <v>553.99000000000012</v>
      </c>
    </row>
    <row r="1333" spans="1:14" ht="14.4" customHeight="1" x14ac:dyDescent="0.3">
      <c r="A1333" s="660" t="s">
        <v>2933</v>
      </c>
      <c r="B1333" s="661" t="s">
        <v>3242</v>
      </c>
      <c r="C1333" s="662" t="s">
        <v>3086</v>
      </c>
      <c r="D1333" s="663" t="s">
        <v>3257</v>
      </c>
      <c r="E1333" s="662" t="s">
        <v>586</v>
      </c>
      <c r="F1333" s="663" t="s">
        <v>3269</v>
      </c>
      <c r="G1333" s="662" t="s">
        <v>608</v>
      </c>
      <c r="H1333" s="662" t="s">
        <v>612</v>
      </c>
      <c r="I1333" s="662" t="s">
        <v>612</v>
      </c>
      <c r="J1333" s="662" t="s">
        <v>613</v>
      </c>
      <c r="K1333" s="662" t="s">
        <v>614</v>
      </c>
      <c r="L1333" s="664">
        <v>173.69</v>
      </c>
      <c r="M1333" s="664">
        <v>1</v>
      </c>
      <c r="N1333" s="665">
        <v>173.69</v>
      </c>
    </row>
    <row r="1334" spans="1:14" ht="14.4" customHeight="1" x14ac:dyDescent="0.3">
      <c r="A1334" s="660" t="s">
        <v>2933</v>
      </c>
      <c r="B1334" s="661" t="s">
        <v>3242</v>
      </c>
      <c r="C1334" s="662" t="s">
        <v>3086</v>
      </c>
      <c r="D1334" s="663" t="s">
        <v>3257</v>
      </c>
      <c r="E1334" s="662" t="s">
        <v>586</v>
      </c>
      <c r="F1334" s="663" t="s">
        <v>3269</v>
      </c>
      <c r="G1334" s="662" t="s">
        <v>608</v>
      </c>
      <c r="H1334" s="662" t="s">
        <v>615</v>
      </c>
      <c r="I1334" s="662" t="s">
        <v>615</v>
      </c>
      <c r="J1334" s="662" t="s">
        <v>616</v>
      </c>
      <c r="K1334" s="662" t="s">
        <v>614</v>
      </c>
      <c r="L1334" s="664">
        <v>143</v>
      </c>
      <c r="M1334" s="664">
        <v>7</v>
      </c>
      <c r="N1334" s="665">
        <v>1001</v>
      </c>
    </row>
    <row r="1335" spans="1:14" ht="14.4" customHeight="1" x14ac:dyDescent="0.3">
      <c r="A1335" s="660" t="s">
        <v>2933</v>
      </c>
      <c r="B1335" s="661" t="s">
        <v>3242</v>
      </c>
      <c r="C1335" s="662" t="s">
        <v>3086</v>
      </c>
      <c r="D1335" s="663" t="s">
        <v>3257</v>
      </c>
      <c r="E1335" s="662" t="s">
        <v>586</v>
      </c>
      <c r="F1335" s="663" t="s">
        <v>3269</v>
      </c>
      <c r="G1335" s="662" t="s">
        <v>608</v>
      </c>
      <c r="H1335" s="662" t="s">
        <v>621</v>
      </c>
      <c r="I1335" s="662" t="s">
        <v>621</v>
      </c>
      <c r="J1335" s="662" t="s">
        <v>610</v>
      </c>
      <c r="K1335" s="662" t="s">
        <v>622</v>
      </c>
      <c r="L1335" s="664">
        <v>93.771276595744681</v>
      </c>
      <c r="M1335" s="664">
        <v>47</v>
      </c>
      <c r="N1335" s="665">
        <v>4407.25</v>
      </c>
    </row>
    <row r="1336" spans="1:14" ht="14.4" customHeight="1" x14ac:dyDescent="0.3">
      <c r="A1336" s="660" t="s">
        <v>2933</v>
      </c>
      <c r="B1336" s="661" t="s">
        <v>3242</v>
      </c>
      <c r="C1336" s="662" t="s">
        <v>3086</v>
      </c>
      <c r="D1336" s="663" t="s">
        <v>3257</v>
      </c>
      <c r="E1336" s="662" t="s">
        <v>586</v>
      </c>
      <c r="F1336" s="663" t="s">
        <v>3269</v>
      </c>
      <c r="G1336" s="662" t="s">
        <v>608</v>
      </c>
      <c r="H1336" s="662" t="s">
        <v>631</v>
      </c>
      <c r="I1336" s="662" t="s">
        <v>632</v>
      </c>
      <c r="J1336" s="662" t="s">
        <v>633</v>
      </c>
      <c r="K1336" s="662" t="s">
        <v>634</v>
      </c>
      <c r="L1336" s="664">
        <v>87.029549652304155</v>
      </c>
      <c r="M1336" s="664">
        <v>60</v>
      </c>
      <c r="N1336" s="665">
        <v>5221.772979138249</v>
      </c>
    </row>
    <row r="1337" spans="1:14" ht="14.4" customHeight="1" x14ac:dyDescent="0.3">
      <c r="A1337" s="660" t="s">
        <v>2933</v>
      </c>
      <c r="B1337" s="661" t="s">
        <v>3242</v>
      </c>
      <c r="C1337" s="662" t="s">
        <v>3086</v>
      </c>
      <c r="D1337" s="663" t="s">
        <v>3257</v>
      </c>
      <c r="E1337" s="662" t="s">
        <v>586</v>
      </c>
      <c r="F1337" s="663" t="s">
        <v>3269</v>
      </c>
      <c r="G1337" s="662" t="s">
        <v>608</v>
      </c>
      <c r="H1337" s="662" t="s">
        <v>635</v>
      </c>
      <c r="I1337" s="662" t="s">
        <v>636</v>
      </c>
      <c r="J1337" s="662" t="s">
        <v>637</v>
      </c>
      <c r="K1337" s="662" t="s">
        <v>638</v>
      </c>
      <c r="L1337" s="664">
        <v>96.90000000000002</v>
      </c>
      <c r="M1337" s="664">
        <v>6</v>
      </c>
      <c r="N1337" s="665">
        <v>581.40000000000009</v>
      </c>
    </row>
    <row r="1338" spans="1:14" ht="14.4" customHeight="1" x14ac:dyDescent="0.3">
      <c r="A1338" s="660" t="s">
        <v>2933</v>
      </c>
      <c r="B1338" s="661" t="s">
        <v>3242</v>
      </c>
      <c r="C1338" s="662" t="s">
        <v>3086</v>
      </c>
      <c r="D1338" s="663" t="s">
        <v>3257</v>
      </c>
      <c r="E1338" s="662" t="s">
        <v>586</v>
      </c>
      <c r="F1338" s="663" t="s">
        <v>3269</v>
      </c>
      <c r="G1338" s="662" t="s">
        <v>608</v>
      </c>
      <c r="H1338" s="662" t="s">
        <v>639</v>
      </c>
      <c r="I1338" s="662" t="s">
        <v>640</v>
      </c>
      <c r="J1338" s="662" t="s">
        <v>637</v>
      </c>
      <c r="K1338" s="662" t="s">
        <v>641</v>
      </c>
      <c r="L1338" s="664">
        <v>100.77651949462974</v>
      </c>
      <c r="M1338" s="664">
        <v>32</v>
      </c>
      <c r="N1338" s="665">
        <v>3224.8486238281516</v>
      </c>
    </row>
    <row r="1339" spans="1:14" ht="14.4" customHeight="1" x14ac:dyDescent="0.3">
      <c r="A1339" s="660" t="s">
        <v>2933</v>
      </c>
      <c r="B1339" s="661" t="s">
        <v>3242</v>
      </c>
      <c r="C1339" s="662" t="s">
        <v>3086</v>
      </c>
      <c r="D1339" s="663" t="s">
        <v>3257</v>
      </c>
      <c r="E1339" s="662" t="s">
        <v>586</v>
      </c>
      <c r="F1339" s="663" t="s">
        <v>3269</v>
      </c>
      <c r="G1339" s="662" t="s">
        <v>608</v>
      </c>
      <c r="H1339" s="662" t="s">
        <v>642</v>
      </c>
      <c r="I1339" s="662" t="s">
        <v>643</v>
      </c>
      <c r="J1339" s="662" t="s">
        <v>644</v>
      </c>
      <c r="K1339" s="662" t="s">
        <v>645</v>
      </c>
      <c r="L1339" s="664">
        <v>167.60999888750791</v>
      </c>
      <c r="M1339" s="664">
        <v>8</v>
      </c>
      <c r="N1339" s="665">
        <v>1340.8799911000633</v>
      </c>
    </row>
    <row r="1340" spans="1:14" ht="14.4" customHeight="1" x14ac:dyDescent="0.3">
      <c r="A1340" s="660" t="s">
        <v>2933</v>
      </c>
      <c r="B1340" s="661" t="s">
        <v>3242</v>
      </c>
      <c r="C1340" s="662" t="s">
        <v>3086</v>
      </c>
      <c r="D1340" s="663" t="s">
        <v>3257</v>
      </c>
      <c r="E1340" s="662" t="s">
        <v>586</v>
      </c>
      <c r="F1340" s="663" t="s">
        <v>3269</v>
      </c>
      <c r="G1340" s="662" t="s">
        <v>608</v>
      </c>
      <c r="H1340" s="662" t="s">
        <v>646</v>
      </c>
      <c r="I1340" s="662" t="s">
        <v>647</v>
      </c>
      <c r="J1340" s="662" t="s">
        <v>648</v>
      </c>
      <c r="K1340" s="662" t="s">
        <v>649</v>
      </c>
      <c r="L1340" s="664">
        <v>64.539999999999992</v>
      </c>
      <c r="M1340" s="664">
        <v>3</v>
      </c>
      <c r="N1340" s="665">
        <v>193.61999999999998</v>
      </c>
    </row>
    <row r="1341" spans="1:14" ht="14.4" customHeight="1" x14ac:dyDescent="0.3">
      <c r="A1341" s="660" t="s">
        <v>2933</v>
      </c>
      <c r="B1341" s="661" t="s">
        <v>3242</v>
      </c>
      <c r="C1341" s="662" t="s">
        <v>3086</v>
      </c>
      <c r="D1341" s="663" t="s">
        <v>3257</v>
      </c>
      <c r="E1341" s="662" t="s">
        <v>586</v>
      </c>
      <c r="F1341" s="663" t="s">
        <v>3269</v>
      </c>
      <c r="G1341" s="662" t="s">
        <v>608</v>
      </c>
      <c r="H1341" s="662" t="s">
        <v>2372</v>
      </c>
      <c r="I1341" s="662" t="s">
        <v>2373</v>
      </c>
      <c r="J1341" s="662" t="s">
        <v>1279</v>
      </c>
      <c r="K1341" s="662" t="s">
        <v>1122</v>
      </c>
      <c r="L1341" s="664">
        <v>64.192500288197749</v>
      </c>
      <c r="M1341" s="664">
        <v>20</v>
      </c>
      <c r="N1341" s="665">
        <v>1283.8500057639549</v>
      </c>
    </row>
    <row r="1342" spans="1:14" ht="14.4" customHeight="1" x14ac:dyDescent="0.3">
      <c r="A1342" s="660" t="s">
        <v>2933</v>
      </c>
      <c r="B1342" s="661" t="s">
        <v>3242</v>
      </c>
      <c r="C1342" s="662" t="s">
        <v>3086</v>
      </c>
      <c r="D1342" s="663" t="s">
        <v>3257</v>
      </c>
      <c r="E1342" s="662" t="s">
        <v>586</v>
      </c>
      <c r="F1342" s="663" t="s">
        <v>3269</v>
      </c>
      <c r="G1342" s="662" t="s">
        <v>608</v>
      </c>
      <c r="H1342" s="662" t="s">
        <v>654</v>
      </c>
      <c r="I1342" s="662" t="s">
        <v>655</v>
      </c>
      <c r="J1342" s="662" t="s">
        <v>656</v>
      </c>
      <c r="K1342" s="662" t="s">
        <v>657</v>
      </c>
      <c r="L1342" s="664">
        <v>79.789999999999992</v>
      </c>
      <c r="M1342" s="664">
        <v>3</v>
      </c>
      <c r="N1342" s="665">
        <v>239.36999999999998</v>
      </c>
    </row>
    <row r="1343" spans="1:14" ht="14.4" customHeight="1" x14ac:dyDescent="0.3">
      <c r="A1343" s="660" t="s">
        <v>2933</v>
      </c>
      <c r="B1343" s="661" t="s">
        <v>3242</v>
      </c>
      <c r="C1343" s="662" t="s">
        <v>3086</v>
      </c>
      <c r="D1343" s="663" t="s">
        <v>3257</v>
      </c>
      <c r="E1343" s="662" t="s">
        <v>586</v>
      </c>
      <c r="F1343" s="663" t="s">
        <v>3269</v>
      </c>
      <c r="G1343" s="662" t="s">
        <v>608</v>
      </c>
      <c r="H1343" s="662" t="s">
        <v>662</v>
      </c>
      <c r="I1343" s="662" t="s">
        <v>663</v>
      </c>
      <c r="J1343" s="662" t="s">
        <v>664</v>
      </c>
      <c r="K1343" s="662" t="s">
        <v>665</v>
      </c>
      <c r="L1343" s="664">
        <v>27.751667745016071</v>
      </c>
      <c r="M1343" s="664">
        <v>34</v>
      </c>
      <c r="N1343" s="665">
        <v>943.55670333054638</v>
      </c>
    </row>
    <row r="1344" spans="1:14" ht="14.4" customHeight="1" x14ac:dyDescent="0.3">
      <c r="A1344" s="660" t="s">
        <v>2933</v>
      </c>
      <c r="B1344" s="661" t="s">
        <v>3242</v>
      </c>
      <c r="C1344" s="662" t="s">
        <v>3086</v>
      </c>
      <c r="D1344" s="663" t="s">
        <v>3257</v>
      </c>
      <c r="E1344" s="662" t="s">
        <v>586</v>
      </c>
      <c r="F1344" s="663" t="s">
        <v>3269</v>
      </c>
      <c r="G1344" s="662" t="s">
        <v>608</v>
      </c>
      <c r="H1344" s="662" t="s">
        <v>701</v>
      </c>
      <c r="I1344" s="662" t="s">
        <v>702</v>
      </c>
      <c r="J1344" s="662" t="s">
        <v>703</v>
      </c>
      <c r="K1344" s="662" t="s">
        <v>704</v>
      </c>
      <c r="L1344" s="664">
        <v>58.682764080776117</v>
      </c>
      <c r="M1344" s="664">
        <v>11</v>
      </c>
      <c r="N1344" s="665">
        <v>645.51040488853732</v>
      </c>
    </row>
    <row r="1345" spans="1:14" ht="14.4" customHeight="1" x14ac:dyDescent="0.3">
      <c r="A1345" s="660" t="s">
        <v>2933</v>
      </c>
      <c r="B1345" s="661" t="s">
        <v>3242</v>
      </c>
      <c r="C1345" s="662" t="s">
        <v>3086</v>
      </c>
      <c r="D1345" s="663" t="s">
        <v>3257</v>
      </c>
      <c r="E1345" s="662" t="s">
        <v>586</v>
      </c>
      <c r="F1345" s="663" t="s">
        <v>3269</v>
      </c>
      <c r="G1345" s="662" t="s">
        <v>608</v>
      </c>
      <c r="H1345" s="662" t="s">
        <v>713</v>
      </c>
      <c r="I1345" s="662" t="s">
        <v>714</v>
      </c>
      <c r="J1345" s="662" t="s">
        <v>715</v>
      </c>
      <c r="K1345" s="662" t="s">
        <v>716</v>
      </c>
      <c r="L1345" s="664">
        <v>243.47740805585312</v>
      </c>
      <c r="M1345" s="664">
        <v>71</v>
      </c>
      <c r="N1345" s="665">
        <v>17286.895971965572</v>
      </c>
    </row>
    <row r="1346" spans="1:14" ht="14.4" customHeight="1" x14ac:dyDescent="0.3">
      <c r="A1346" s="660" t="s">
        <v>2933</v>
      </c>
      <c r="B1346" s="661" t="s">
        <v>3242</v>
      </c>
      <c r="C1346" s="662" t="s">
        <v>3086</v>
      </c>
      <c r="D1346" s="663" t="s">
        <v>3257</v>
      </c>
      <c r="E1346" s="662" t="s">
        <v>586</v>
      </c>
      <c r="F1346" s="663" t="s">
        <v>3269</v>
      </c>
      <c r="G1346" s="662" t="s">
        <v>608</v>
      </c>
      <c r="H1346" s="662" t="s">
        <v>2390</v>
      </c>
      <c r="I1346" s="662" t="s">
        <v>2391</v>
      </c>
      <c r="J1346" s="662" t="s">
        <v>885</v>
      </c>
      <c r="K1346" s="662" t="s">
        <v>2392</v>
      </c>
      <c r="L1346" s="664">
        <v>283.83394077192179</v>
      </c>
      <c r="M1346" s="664">
        <v>2</v>
      </c>
      <c r="N1346" s="665">
        <v>567.66788154384358</v>
      </c>
    </row>
    <row r="1347" spans="1:14" ht="14.4" customHeight="1" x14ac:dyDescent="0.3">
      <c r="A1347" s="660" t="s">
        <v>2933</v>
      </c>
      <c r="B1347" s="661" t="s">
        <v>3242</v>
      </c>
      <c r="C1347" s="662" t="s">
        <v>3086</v>
      </c>
      <c r="D1347" s="663" t="s">
        <v>3257</v>
      </c>
      <c r="E1347" s="662" t="s">
        <v>586</v>
      </c>
      <c r="F1347" s="663" t="s">
        <v>3269</v>
      </c>
      <c r="G1347" s="662" t="s">
        <v>608</v>
      </c>
      <c r="H1347" s="662" t="s">
        <v>1779</v>
      </c>
      <c r="I1347" s="662" t="s">
        <v>1780</v>
      </c>
      <c r="J1347" s="662" t="s">
        <v>1781</v>
      </c>
      <c r="K1347" s="662" t="s">
        <v>1782</v>
      </c>
      <c r="L1347" s="664">
        <v>449.95000000000005</v>
      </c>
      <c r="M1347" s="664">
        <v>8</v>
      </c>
      <c r="N1347" s="665">
        <v>3599.6000000000004</v>
      </c>
    </row>
    <row r="1348" spans="1:14" ht="14.4" customHeight="1" x14ac:dyDescent="0.3">
      <c r="A1348" s="660" t="s">
        <v>2933</v>
      </c>
      <c r="B1348" s="661" t="s">
        <v>3242</v>
      </c>
      <c r="C1348" s="662" t="s">
        <v>3086</v>
      </c>
      <c r="D1348" s="663" t="s">
        <v>3257</v>
      </c>
      <c r="E1348" s="662" t="s">
        <v>586</v>
      </c>
      <c r="F1348" s="663" t="s">
        <v>3269</v>
      </c>
      <c r="G1348" s="662" t="s">
        <v>608</v>
      </c>
      <c r="H1348" s="662" t="s">
        <v>729</v>
      </c>
      <c r="I1348" s="662" t="s">
        <v>729</v>
      </c>
      <c r="J1348" s="662" t="s">
        <v>730</v>
      </c>
      <c r="K1348" s="662" t="s">
        <v>731</v>
      </c>
      <c r="L1348" s="664">
        <v>37.109850391608532</v>
      </c>
      <c r="M1348" s="664">
        <v>60</v>
      </c>
      <c r="N1348" s="665">
        <v>2226.5910234965118</v>
      </c>
    </row>
    <row r="1349" spans="1:14" ht="14.4" customHeight="1" x14ac:dyDescent="0.3">
      <c r="A1349" s="660" t="s">
        <v>2933</v>
      </c>
      <c r="B1349" s="661" t="s">
        <v>3242</v>
      </c>
      <c r="C1349" s="662" t="s">
        <v>3086</v>
      </c>
      <c r="D1349" s="663" t="s">
        <v>3257</v>
      </c>
      <c r="E1349" s="662" t="s">
        <v>586</v>
      </c>
      <c r="F1349" s="663" t="s">
        <v>3269</v>
      </c>
      <c r="G1349" s="662" t="s">
        <v>608</v>
      </c>
      <c r="H1349" s="662" t="s">
        <v>771</v>
      </c>
      <c r="I1349" s="662" t="s">
        <v>772</v>
      </c>
      <c r="J1349" s="662" t="s">
        <v>773</v>
      </c>
      <c r="K1349" s="662" t="s">
        <v>774</v>
      </c>
      <c r="L1349" s="664">
        <v>332.57044814977303</v>
      </c>
      <c r="M1349" s="664">
        <v>8</v>
      </c>
      <c r="N1349" s="665">
        <v>2660.5635851981842</v>
      </c>
    </row>
    <row r="1350" spans="1:14" ht="14.4" customHeight="1" x14ac:dyDescent="0.3">
      <c r="A1350" s="660" t="s">
        <v>2933</v>
      </c>
      <c r="B1350" s="661" t="s">
        <v>3242</v>
      </c>
      <c r="C1350" s="662" t="s">
        <v>3086</v>
      </c>
      <c r="D1350" s="663" t="s">
        <v>3257</v>
      </c>
      <c r="E1350" s="662" t="s">
        <v>586</v>
      </c>
      <c r="F1350" s="663" t="s">
        <v>3269</v>
      </c>
      <c r="G1350" s="662" t="s">
        <v>608</v>
      </c>
      <c r="H1350" s="662" t="s">
        <v>2414</v>
      </c>
      <c r="I1350" s="662" t="s">
        <v>2415</v>
      </c>
      <c r="J1350" s="662" t="s">
        <v>2416</v>
      </c>
      <c r="K1350" s="662" t="s">
        <v>1179</v>
      </c>
      <c r="L1350" s="664">
        <v>73.306681894808506</v>
      </c>
      <c r="M1350" s="664">
        <v>16</v>
      </c>
      <c r="N1350" s="665">
        <v>1172.9069103169361</v>
      </c>
    </row>
    <row r="1351" spans="1:14" ht="14.4" customHeight="1" x14ac:dyDescent="0.3">
      <c r="A1351" s="660" t="s">
        <v>2933</v>
      </c>
      <c r="B1351" s="661" t="s">
        <v>3242</v>
      </c>
      <c r="C1351" s="662" t="s">
        <v>3086</v>
      </c>
      <c r="D1351" s="663" t="s">
        <v>3257</v>
      </c>
      <c r="E1351" s="662" t="s">
        <v>586</v>
      </c>
      <c r="F1351" s="663" t="s">
        <v>3269</v>
      </c>
      <c r="G1351" s="662" t="s">
        <v>608</v>
      </c>
      <c r="H1351" s="662" t="s">
        <v>820</v>
      </c>
      <c r="I1351" s="662" t="s">
        <v>821</v>
      </c>
      <c r="J1351" s="662" t="s">
        <v>822</v>
      </c>
      <c r="K1351" s="662" t="s">
        <v>823</v>
      </c>
      <c r="L1351" s="664">
        <v>117.51974937569</v>
      </c>
      <c r="M1351" s="664">
        <v>4</v>
      </c>
      <c r="N1351" s="665">
        <v>470.07899750275999</v>
      </c>
    </row>
    <row r="1352" spans="1:14" ht="14.4" customHeight="1" x14ac:dyDescent="0.3">
      <c r="A1352" s="660" t="s">
        <v>2933</v>
      </c>
      <c r="B1352" s="661" t="s">
        <v>3242</v>
      </c>
      <c r="C1352" s="662" t="s">
        <v>3086</v>
      </c>
      <c r="D1352" s="663" t="s">
        <v>3257</v>
      </c>
      <c r="E1352" s="662" t="s">
        <v>586</v>
      </c>
      <c r="F1352" s="663" t="s">
        <v>3269</v>
      </c>
      <c r="G1352" s="662" t="s">
        <v>608</v>
      </c>
      <c r="H1352" s="662" t="s">
        <v>2946</v>
      </c>
      <c r="I1352" s="662" t="s">
        <v>2947</v>
      </c>
      <c r="J1352" s="662" t="s">
        <v>2948</v>
      </c>
      <c r="K1352" s="662" t="s">
        <v>2949</v>
      </c>
      <c r="L1352" s="664">
        <v>125.07000000000004</v>
      </c>
      <c r="M1352" s="664">
        <v>2</v>
      </c>
      <c r="N1352" s="665">
        <v>250.14000000000007</v>
      </c>
    </row>
    <row r="1353" spans="1:14" ht="14.4" customHeight="1" x14ac:dyDescent="0.3">
      <c r="A1353" s="660" t="s">
        <v>2933</v>
      </c>
      <c r="B1353" s="661" t="s">
        <v>3242</v>
      </c>
      <c r="C1353" s="662" t="s">
        <v>3086</v>
      </c>
      <c r="D1353" s="663" t="s">
        <v>3257</v>
      </c>
      <c r="E1353" s="662" t="s">
        <v>586</v>
      </c>
      <c r="F1353" s="663" t="s">
        <v>3269</v>
      </c>
      <c r="G1353" s="662" t="s">
        <v>608</v>
      </c>
      <c r="H1353" s="662" t="s">
        <v>836</v>
      </c>
      <c r="I1353" s="662" t="s">
        <v>837</v>
      </c>
      <c r="J1353" s="662" t="s">
        <v>838</v>
      </c>
      <c r="K1353" s="662" t="s">
        <v>839</v>
      </c>
      <c r="L1353" s="664">
        <v>359.68000000000023</v>
      </c>
      <c r="M1353" s="664">
        <v>7</v>
      </c>
      <c r="N1353" s="665">
        <v>2517.7600000000016</v>
      </c>
    </row>
    <row r="1354" spans="1:14" ht="14.4" customHeight="1" x14ac:dyDescent="0.3">
      <c r="A1354" s="660" t="s">
        <v>2933</v>
      </c>
      <c r="B1354" s="661" t="s">
        <v>3242</v>
      </c>
      <c r="C1354" s="662" t="s">
        <v>3086</v>
      </c>
      <c r="D1354" s="663" t="s">
        <v>3257</v>
      </c>
      <c r="E1354" s="662" t="s">
        <v>586</v>
      </c>
      <c r="F1354" s="663" t="s">
        <v>3269</v>
      </c>
      <c r="G1354" s="662" t="s">
        <v>608</v>
      </c>
      <c r="H1354" s="662" t="s">
        <v>864</v>
      </c>
      <c r="I1354" s="662" t="s">
        <v>865</v>
      </c>
      <c r="J1354" s="662" t="s">
        <v>866</v>
      </c>
      <c r="K1354" s="662" t="s">
        <v>867</v>
      </c>
      <c r="L1354" s="664">
        <v>88.45999999999998</v>
      </c>
      <c r="M1354" s="664">
        <v>4</v>
      </c>
      <c r="N1354" s="665">
        <v>353.83999999999992</v>
      </c>
    </row>
    <row r="1355" spans="1:14" ht="14.4" customHeight="1" x14ac:dyDescent="0.3">
      <c r="A1355" s="660" t="s">
        <v>2933</v>
      </c>
      <c r="B1355" s="661" t="s">
        <v>3242</v>
      </c>
      <c r="C1355" s="662" t="s">
        <v>3086</v>
      </c>
      <c r="D1355" s="663" t="s">
        <v>3257</v>
      </c>
      <c r="E1355" s="662" t="s">
        <v>586</v>
      </c>
      <c r="F1355" s="663" t="s">
        <v>3269</v>
      </c>
      <c r="G1355" s="662" t="s">
        <v>608</v>
      </c>
      <c r="H1355" s="662" t="s">
        <v>872</v>
      </c>
      <c r="I1355" s="662" t="s">
        <v>873</v>
      </c>
      <c r="J1355" s="662" t="s">
        <v>870</v>
      </c>
      <c r="K1355" s="662" t="s">
        <v>874</v>
      </c>
      <c r="L1355" s="664">
        <v>279.75</v>
      </c>
      <c r="M1355" s="664">
        <v>1</v>
      </c>
      <c r="N1355" s="665">
        <v>279.75</v>
      </c>
    </row>
    <row r="1356" spans="1:14" ht="14.4" customHeight="1" x14ac:dyDescent="0.3">
      <c r="A1356" s="660" t="s">
        <v>2933</v>
      </c>
      <c r="B1356" s="661" t="s">
        <v>3242</v>
      </c>
      <c r="C1356" s="662" t="s">
        <v>3086</v>
      </c>
      <c r="D1356" s="663" t="s">
        <v>3257</v>
      </c>
      <c r="E1356" s="662" t="s">
        <v>586</v>
      </c>
      <c r="F1356" s="663" t="s">
        <v>3269</v>
      </c>
      <c r="G1356" s="662" t="s">
        <v>608</v>
      </c>
      <c r="H1356" s="662" t="s">
        <v>875</v>
      </c>
      <c r="I1356" s="662" t="s">
        <v>876</v>
      </c>
      <c r="J1356" s="662" t="s">
        <v>877</v>
      </c>
      <c r="K1356" s="662" t="s">
        <v>878</v>
      </c>
      <c r="L1356" s="664">
        <v>375.80000279135874</v>
      </c>
      <c r="M1356" s="664">
        <v>10</v>
      </c>
      <c r="N1356" s="665">
        <v>3758.0000279135875</v>
      </c>
    </row>
    <row r="1357" spans="1:14" ht="14.4" customHeight="1" x14ac:dyDescent="0.3">
      <c r="A1357" s="660" t="s">
        <v>2933</v>
      </c>
      <c r="B1357" s="661" t="s">
        <v>3242</v>
      </c>
      <c r="C1357" s="662" t="s">
        <v>3086</v>
      </c>
      <c r="D1357" s="663" t="s">
        <v>3257</v>
      </c>
      <c r="E1357" s="662" t="s">
        <v>586</v>
      </c>
      <c r="F1357" s="663" t="s">
        <v>3269</v>
      </c>
      <c r="G1357" s="662" t="s">
        <v>608</v>
      </c>
      <c r="H1357" s="662" t="s">
        <v>883</v>
      </c>
      <c r="I1357" s="662" t="s">
        <v>884</v>
      </c>
      <c r="J1357" s="662" t="s">
        <v>885</v>
      </c>
      <c r="K1357" s="662" t="s">
        <v>886</v>
      </c>
      <c r="L1357" s="664">
        <v>159.83924712630002</v>
      </c>
      <c r="M1357" s="664">
        <v>4</v>
      </c>
      <c r="N1357" s="665">
        <v>639.35698850520009</v>
      </c>
    </row>
    <row r="1358" spans="1:14" ht="14.4" customHeight="1" x14ac:dyDescent="0.3">
      <c r="A1358" s="660" t="s">
        <v>2933</v>
      </c>
      <c r="B1358" s="661" t="s">
        <v>3242</v>
      </c>
      <c r="C1358" s="662" t="s">
        <v>3086</v>
      </c>
      <c r="D1358" s="663" t="s">
        <v>3257</v>
      </c>
      <c r="E1358" s="662" t="s">
        <v>586</v>
      </c>
      <c r="F1358" s="663" t="s">
        <v>3269</v>
      </c>
      <c r="G1358" s="662" t="s">
        <v>608</v>
      </c>
      <c r="H1358" s="662" t="s">
        <v>895</v>
      </c>
      <c r="I1358" s="662" t="s">
        <v>896</v>
      </c>
      <c r="J1358" s="662" t="s">
        <v>897</v>
      </c>
      <c r="K1358" s="662" t="s">
        <v>898</v>
      </c>
      <c r="L1358" s="664">
        <v>224.17000000000002</v>
      </c>
      <c r="M1358" s="664">
        <v>5</v>
      </c>
      <c r="N1358" s="665">
        <v>1120.8500000000001</v>
      </c>
    </row>
    <row r="1359" spans="1:14" ht="14.4" customHeight="1" x14ac:dyDescent="0.3">
      <c r="A1359" s="660" t="s">
        <v>2933</v>
      </c>
      <c r="B1359" s="661" t="s">
        <v>3242</v>
      </c>
      <c r="C1359" s="662" t="s">
        <v>3086</v>
      </c>
      <c r="D1359" s="663" t="s">
        <v>3257</v>
      </c>
      <c r="E1359" s="662" t="s">
        <v>586</v>
      </c>
      <c r="F1359" s="663" t="s">
        <v>3269</v>
      </c>
      <c r="G1359" s="662" t="s">
        <v>608</v>
      </c>
      <c r="H1359" s="662" t="s">
        <v>906</v>
      </c>
      <c r="I1359" s="662" t="s">
        <v>215</v>
      </c>
      <c r="J1359" s="662" t="s">
        <v>907</v>
      </c>
      <c r="K1359" s="662"/>
      <c r="L1359" s="664">
        <v>97.32039081218683</v>
      </c>
      <c r="M1359" s="664">
        <v>70</v>
      </c>
      <c r="N1359" s="665">
        <v>6812.427356853078</v>
      </c>
    </row>
    <row r="1360" spans="1:14" ht="14.4" customHeight="1" x14ac:dyDescent="0.3">
      <c r="A1360" s="660" t="s">
        <v>2933</v>
      </c>
      <c r="B1360" s="661" t="s">
        <v>3242</v>
      </c>
      <c r="C1360" s="662" t="s">
        <v>3086</v>
      </c>
      <c r="D1360" s="663" t="s">
        <v>3257</v>
      </c>
      <c r="E1360" s="662" t="s">
        <v>586</v>
      </c>
      <c r="F1360" s="663" t="s">
        <v>3269</v>
      </c>
      <c r="G1360" s="662" t="s">
        <v>608</v>
      </c>
      <c r="H1360" s="662" t="s">
        <v>2965</v>
      </c>
      <c r="I1360" s="662" t="s">
        <v>215</v>
      </c>
      <c r="J1360" s="662" t="s">
        <v>2966</v>
      </c>
      <c r="K1360" s="662" t="s">
        <v>2967</v>
      </c>
      <c r="L1360" s="664">
        <v>181.0553664978562</v>
      </c>
      <c r="M1360" s="664">
        <v>18</v>
      </c>
      <c r="N1360" s="665">
        <v>3258.9965969614118</v>
      </c>
    </row>
    <row r="1361" spans="1:14" ht="14.4" customHeight="1" x14ac:dyDescent="0.3">
      <c r="A1361" s="660" t="s">
        <v>2933</v>
      </c>
      <c r="B1361" s="661" t="s">
        <v>3242</v>
      </c>
      <c r="C1361" s="662" t="s">
        <v>3086</v>
      </c>
      <c r="D1361" s="663" t="s">
        <v>3257</v>
      </c>
      <c r="E1361" s="662" t="s">
        <v>586</v>
      </c>
      <c r="F1361" s="663" t="s">
        <v>3269</v>
      </c>
      <c r="G1361" s="662" t="s">
        <v>608</v>
      </c>
      <c r="H1361" s="662" t="s">
        <v>914</v>
      </c>
      <c r="I1361" s="662" t="s">
        <v>215</v>
      </c>
      <c r="J1361" s="662" t="s">
        <v>915</v>
      </c>
      <c r="K1361" s="662"/>
      <c r="L1361" s="664">
        <v>143.19</v>
      </c>
      <c r="M1361" s="664">
        <v>1</v>
      </c>
      <c r="N1361" s="665">
        <v>143.19</v>
      </c>
    </row>
    <row r="1362" spans="1:14" ht="14.4" customHeight="1" x14ac:dyDescent="0.3">
      <c r="A1362" s="660" t="s">
        <v>2933</v>
      </c>
      <c r="B1362" s="661" t="s">
        <v>3242</v>
      </c>
      <c r="C1362" s="662" t="s">
        <v>3086</v>
      </c>
      <c r="D1362" s="663" t="s">
        <v>3257</v>
      </c>
      <c r="E1362" s="662" t="s">
        <v>586</v>
      </c>
      <c r="F1362" s="663" t="s">
        <v>3269</v>
      </c>
      <c r="G1362" s="662" t="s">
        <v>608</v>
      </c>
      <c r="H1362" s="662" t="s">
        <v>916</v>
      </c>
      <c r="I1362" s="662" t="s">
        <v>215</v>
      </c>
      <c r="J1362" s="662" t="s">
        <v>917</v>
      </c>
      <c r="K1362" s="662"/>
      <c r="L1362" s="664">
        <v>99.491620177059872</v>
      </c>
      <c r="M1362" s="664">
        <v>54</v>
      </c>
      <c r="N1362" s="665">
        <v>5372.5474895612333</v>
      </c>
    </row>
    <row r="1363" spans="1:14" ht="14.4" customHeight="1" x14ac:dyDescent="0.3">
      <c r="A1363" s="660" t="s">
        <v>2933</v>
      </c>
      <c r="B1363" s="661" t="s">
        <v>3242</v>
      </c>
      <c r="C1363" s="662" t="s">
        <v>3086</v>
      </c>
      <c r="D1363" s="663" t="s">
        <v>3257</v>
      </c>
      <c r="E1363" s="662" t="s">
        <v>586</v>
      </c>
      <c r="F1363" s="663" t="s">
        <v>3269</v>
      </c>
      <c r="G1363" s="662" t="s">
        <v>608</v>
      </c>
      <c r="H1363" s="662" t="s">
        <v>1823</v>
      </c>
      <c r="I1363" s="662" t="s">
        <v>1824</v>
      </c>
      <c r="J1363" s="662" t="s">
        <v>1825</v>
      </c>
      <c r="K1363" s="662" t="s">
        <v>1826</v>
      </c>
      <c r="L1363" s="664">
        <v>40.579075835858085</v>
      </c>
      <c r="M1363" s="664">
        <v>26</v>
      </c>
      <c r="N1363" s="665">
        <v>1055.0559717323101</v>
      </c>
    </row>
    <row r="1364" spans="1:14" ht="14.4" customHeight="1" x14ac:dyDescent="0.3">
      <c r="A1364" s="660" t="s">
        <v>2933</v>
      </c>
      <c r="B1364" s="661" t="s">
        <v>3242</v>
      </c>
      <c r="C1364" s="662" t="s">
        <v>3086</v>
      </c>
      <c r="D1364" s="663" t="s">
        <v>3257</v>
      </c>
      <c r="E1364" s="662" t="s">
        <v>586</v>
      </c>
      <c r="F1364" s="663" t="s">
        <v>3269</v>
      </c>
      <c r="G1364" s="662" t="s">
        <v>608</v>
      </c>
      <c r="H1364" s="662" t="s">
        <v>3087</v>
      </c>
      <c r="I1364" s="662" t="s">
        <v>3088</v>
      </c>
      <c r="J1364" s="662" t="s">
        <v>3089</v>
      </c>
      <c r="K1364" s="662" t="s">
        <v>3090</v>
      </c>
      <c r="L1364" s="664">
        <v>638.7595030679588</v>
      </c>
      <c r="M1364" s="664">
        <v>4</v>
      </c>
      <c r="N1364" s="665">
        <v>2555.0380122718352</v>
      </c>
    </row>
    <row r="1365" spans="1:14" ht="14.4" customHeight="1" x14ac:dyDescent="0.3">
      <c r="A1365" s="660" t="s">
        <v>2933</v>
      </c>
      <c r="B1365" s="661" t="s">
        <v>3242</v>
      </c>
      <c r="C1365" s="662" t="s">
        <v>3086</v>
      </c>
      <c r="D1365" s="663" t="s">
        <v>3257</v>
      </c>
      <c r="E1365" s="662" t="s">
        <v>586</v>
      </c>
      <c r="F1365" s="663" t="s">
        <v>3269</v>
      </c>
      <c r="G1365" s="662" t="s">
        <v>608</v>
      </c>
      <c r="H1365" s="662" t="s">
        <v>2271</v>
      </c>
      <c r="I1365" s="662" t="s">
        <v>2272</v>
      </c>
      <c r="J1365" s="662" t="s">
        <v>2273</v>
      </c>
      <c r="K1365" s="662"/>
      <c r="L1365" s="664">
        <v>496.25933357153644</v>
      </c>
      <c r="M1365" s="664">
        <v>20</v>
      </c>
      <c r="N1365" s="665">
        <v>9925.1866714307289</v>
      </c>
    </row>
    <row r="1366" spans="1:14" ht="14.4" customHeight="1" x14ac:dyDescent="0.3">
      <c r="A1366" s="660" t="s">
        <v>2933</v>
      </c>
      <c r="B1366" s="661" t="s">
        <v>3242</v>
      </c>
      <c r="C1366" s="662" t="s">
        <v>3086</v>
      </c>
      <c r="D1366" s="663" t="s">
        <v>3257</v>
      </c>
      <c r="E1366" s="662" t="s">
        <v>586</v>
      </c>
      <c r="F1366" s="663" t="s">
        <v>3269</v>
      </c>
      <c r="G1366" s="662" t="s">
        <v>608</v>
      </c>
      <c r="H1366" s="662" t="s">
        <v>999</v>
      </c>
      <c r="I1366" s="662" t="s">
        <v>215</v>
      </c>
      <c r="J1366" s="662" t="s">
        <v>1000</v>
      </c>
      <c r="K1366" s="662"/>
      <c r="L1366" s="664">
        <v>161.70538461538462</v>
      </c>
      <c r="M1366" s="664">
        <v>13</v>
      </c>
      <c r="N1366" s="665">
        <v>2102.17</v>
      </c>
    </row>
    <row r="1367" spans="1:14" ht="14.4" customHeight="1" x14ac:dyDescent="0.3">
      <c r="A1367" s="660" t="s">
        <v>2933</v>
      </c>
      <c r="B1367" s="661" t="s">
        <v>3242</v>
      </c>
      <c r="C1367" s="662" t="s">
        <v>3086</v>
      </c>
      <c r="D1367" s="663" t="s">
        <v>3257</v>
      </c>
      <c r="E1367" s="662" t="s">
        <v>586</v>
      </c>
      <c r="F1367" s="663" t="s">
        <v>3269</v>
      </c>
      <c r="G1367" s="662" t="s">
        <v>608</v>
      </c>
      <c r="H1367" s="662" t="s">
        <v>1006</v>
      </c>
      <c r="I1367" s="662" t="s">
        <v>1007</v>
      </c>
      <c r="J1367" s="662" t="s">
        <v>652</v>
      </c>
      <c r="K1367" s="662" t="s">
        <v>1008</v>
      </c>
      <c r="L1367" s="664">
        <v>42.24</v>
      </c>
      <c r="M1367" s="664">
        <v>4</v>
      </c>
      <c r="N1367" s="665">
        <v>168.96</v>
      </c>
    </row>
    <row r="1368" spans="1:14" ht="14.4" customHeight="1" x14ac:dyDescent="0.3">
      <c r="A1368" s="660" t="s">
        <v>2933</v>
      </c>
      <c r="B1368" s="661" t="s">
        <v>3242</v>
      </c>
      <c r="C1368" s="662" t="s">
        <v>3086</v>
      </c>
      <c r="D1368" s="663" t="s">
        <v>3257</v>
      </c>
      <c r="E1368" s="662" t="s">
        <v>586</v>
      </c>
      <c r="F1368" s="663" t="s">
        <v>3269</v>
      </c>
      <c r="G1368" s="662" t="s">
        <v>608</v>
      </c>
      <c r="H1368" s="662" t="s">
        <v>1009</v>
      </c>
      <c r="I1368" s="662" t="s">
        <v>1010</v>
      </c>
      <c r="J1368" s="662" t="s">
        <v>1011</v>
      </c>
      <c r="K1368" s="662" t="s">
        <v>634</v>
      </c>
      <c r="L1368" s="664">
        <v>124.22759727890056</v>
      </c>
      <c r="M1368" s="664">
        <v>100</v>
      </c>
      <c r="N1368" s="665">
        <v>12422.759727890056</v>
      </c>
    </row>
    <row r="1369" spans="1:14" ht="14.4" customHeight="1" x14ac:dyDescent="0.3">
      <c r="A1369" s="660" t="s">
        <v>2933</v>
      </c>
      <c r="B1369" s="661" t="s">
        <v>3242</v>
      </c>
      <c r="C1369" s="662" t="s">
        <v>3086</v>
      </c>
      <c r="D1369" s="663" t="s">
        <v>3257</v>
      </c>
      <c r="E1369" s="662" t="s">
        <v>586</v>
      </c>
      <c r="F1369" s="663" t="s">
        <v>3269</v>
      </c>
      <c r="G1369" s="662" t="s">
        <v>608</v>
      </c>
      <c r="H1369" s="662" t="s">
        <v>1052</v>
      </c>
      <c r="I1369" s="662" t="s">
        <v>1053</v>
      </c>
      <c r="J1369" s="662" t="s">
        <v>1054</v>
      </c>
      <c r="K1369" s="662" t="s">
        <v>1055</v>
      </c>
      <c r="L1369" s="664">
        <v>579.46817378642459</v>
      </c>
      <c r="M1369" s="664">
        <v>8</v>
      </c>
      <c r="N1369" s="665">
        <v>4635.7453902913967</v>
      </c>
    </row>
    <row r="1370" spans="1:14" ht="14.4" customHeight="1" x14ac:dyDescent="0.3">
      <c r="A1370" s="660" t="s">
        <v>2933</v>
      </c>
      <c r="B1370" s="661" t="s">
        <v>3242</v>
      </c>
      <c r="C1370" s="662" t="s">
        <v>3086</v>
      </c>
      <c r="D1370" s="663" t="s">
        <v>3257</v>
      </c>
      <c r="E1370" s="662" t="s">
        <v>586</v>
      </c>
      <c r="F1370" s="663" t="s">
        <v>3269</v>
      </c>
      <c r="G1370" s="662" t="s">
        <v>608</v>
      </c>
      <c r="H1370" s="662" t="s">
        <v>2484</v>
      </c>
      <c r="I1370" s="662" t="s">
        <v>2485</v>
      </c>
      <c r="J1370" s="662" t="s">
        <v>2486</v>
      </c>
      <c r="K1370" s="662" t="s">
        <v>2487</v>
      </c>
      <c r="L1370" s="664">
        <v>52.169999999999966</v>
      </c>
      <c r="M1370" s="664">
        <v>6</v>
      </c>
      <c r="N1370" s="665">
        <v>313.01999999999981</v>
      </c>
    </row>
    <row r="1371" spans="1:14" ht="14.4" customHeight="1" x14ac:dyDescent="0.3">
      <c r="A1371" s="660" t="s">
        <v>2933</v>
      </c>
      <c r="B1371" s="661" t="s">
        <v>3242</v>
      </c>
      <c r="C1371" s="662" t="s">
        <v>3086</v>
      </c>
      <c r="D1371" s="663" t="s">
        <v>3257</v>
      </c>
      <c r="E1371" s="662" t="s">
        <v>586</v>
      </c>
      <c r="F1371" s="663" t="s">
        <v>3269</v>
      </c>
      <c r="G1371" s="662" t="s">
        <v>608</v>
      </c>
      <c r="H1371" s="662" t="s">
        <v>1099</v>
      </c>
      <c r="I1371" s="662" t="s">
        <v>1100</v>
      </c>
      <c r="J1371" s="662" t="s">
        <v>644</v>
      </c>
      <c r="K1371" s="662" t="s">
        <v>1101</v>
      </c>
      <c r="L1371" s="664">
        <v>57.587643608214421</v>
      </c>
      <c r="M1371" s="664">
        <v>50</v>
      </c>
      <c r="N1371" s="665">
        <v>2879.382180410721</v>
      </c>
    </row>
    <row r="1372" spans="1:14" ht="14.4" customHeight="1" x14ac:dyDescent="0.3">
      <c r="A1372" s="660" t="s">
        <v>2933</v>
      </c>
      <c r="B1372" s="661" t="s">
        <v>3242</v>
      </c>
      <c r="C1372" s="662" t="s">
        <v>3086</v>
      </c>
      <c r="D1372" s="663" t="s">
        <v>3257</v>
      </c>
      <c r="E1372" s="662" t="s">
        <v>586</v>
      </c>
      <c r="F1372" s="663" t="s">
        <v>3269</v>
      </c>
      <c r="G1372" s="662" t="s">
        <v>608</v>
      </c>
      <c r="H1372" s="662" t="s">
        <v>3091</v>
      </c>
      <c r="I1372" s="662" t="s">
        <v>3092</v>
      </c>
      <c r="J1372" s="662" t="s">
        <v>2637</v>
      </c>
      <c r="K1372" s="662" t="s">
        <v>3093</v>
      </c>
      <c r="L1372" s="664">
        <v>154.40493101244877</v>
      </c>
      <c r="M1372" s="664">
        <v>4</v>
      </c>
      <c r="N1372" s="665">
        <v>617.61972404979508</v>
      </c>
    </row>
    <row r="1373" spans="1:14" ht="14.4" customHeight="1" x14ac:dyDescent="0.3">
      <c r="A1373" s="660" t="s">
        <v>2933</v>
      </c>
      <c r="B1373" s="661" t="s">
        <v>3242</v>
      </c>
      <c r="C1373" s="662" t="s">
        <v>3086</v>
      </c>
      <c r="D1373" s="663" t="s">
        <v>3257</v>
      </c>
      <c r="E1373" s="662" t="s">
        <v>586</v>
      </c>
      <c r="F1373" s="663" t="s">
        <v>3269</v>
      </c>
      <c r="G1373" s="662" t="s">
        <v>608</v>
      </c>
      <c r="H1373" s="662" t="s">
        <v>3094</v>
      </c>
      <c r="I1373" s="662" t="s">
        <v>3095</v>
      </c>
      <c r="J1373" s="662" t="s">
        <v>3096</v>
      </c>
      <c r="K1373" s="662" t="s">
        <v>3097</v>
      </c>
      <c r="L1373" s="664">
        <v>94.614740896082097</v>
      </c>
      <c r="M1373" s="664">
        <v>6</v>
      </c>
      <c r="N1373" s="665">
        <v>567.68844537649261</v>
      </c>
    </row>
    <row r="1374" spans="1:14" ht="14.4" customHeight="1" x14ac:dyDescent="0.3">
      <c r="A1374" s="660" t="s">
        <v>2933</v>
      </c>
      <c r="B1374" s="661" t="s">
        <v>3242</v>
      </c>
      <c r="C1374" s="662" t="s">
        <v>3086</v>
      </c>
      <c r="D1374" s="663" t="s">
        <v>3257</v>
      </c>
      <c r="E1374" s="662" t="s">
        <v>586</v>
      </c>
      <c r="F1374" s="663" t="s">
        <v>3269</v>
      </c>
      <c r="G1374" s="662" t="s">
        <v>608</v>
      </c>
      <c r="H1374" s="662" t="s">
        <v>1123</v>
      </c>
      <c r="I1374" s="662" t="s">
        <v>1124</v>
      </c>
      <c r="J1374" s="662" t="s">
        <v>1125</v>
      </c>
      <c r="K1374" s="662" t="s">
        <v>1126</v>
      </c>
      <c r="L1374" s="664">
        <v>254.69260314507204</v>
      </c>
      <c r="M1374" s="664">
        <v>28</v>
      </c>
      <c r="N1374" s="665">
        <v>7131.3928880620169</v>
      </c>
    </row>
    <row r="1375" spans="1:14" ht="14.4" customHeight="1" x14ac:dyDescent="0.3">
      <c r="A1375" s="660" t="s">
        <v>2933</v>
      </c>
      <c r="B1375" s="661" t="s">
        <v>3242</v>
      </c>
      <c r="C1375" s="662" t="s">
        <v>3086</v>
      </c>
      <c r="D1375" s="663" t="s">
        <v>3257</v>
      </c>
      <c r="E1375" s="662" t="s">
        <v>586</v>
      </c>
      <c r="F1375" s="663" t="s">
        <v>3269</v>
      </c>
      <c r="G1375" s="662" t="s">
        <v>608</v>
      </c>
      <c r="H1375" s="662" t="s">
        <v>1131</v>
      </c>
      <c r="I1375" s="662" t="s">
        <v>1131</v>
      </c>
      <c r="J1375" s="662" t="s">
        <v>1132</v>
      </c>
      <c r="K1375" s="662" t="s">
        <v>731</v>
      </c>
      <c r="L1375" s="664">
        <v>54.416927175642059</v>
      </c>
      <c r="M1375" s="664">
        <v>40</v>
      </c>
      <c r="N1375" s="665">
        <v>2176.6770870256823</v>
      </c>
    </row>
    <row r="1376" spans="1:14" ht="14.4" customHeight="1" x14ac:dyDescent="0.3">
      <c r="A1376" s="660" t="s">
        <v>2933</v>
      </c>
      <c r="B1376" s="661" t="s">
        <v>3242</v>
      </c>
      <c r="C1376" s="662" t="s">
        <v>3086</v>
      </c>
      <c r="D1376" s="663" t="s">
        <v>3257</v>
      </c>
      <c r="E1376" s="662" t="s">
        <v>586</v>
      </c>
      <c r="F1376" s="663" t="s">
        <v>3269</v>
      </c>
      <c r="G1376" s="662" t="s">
        <v>608</v>
      </c>
      <c r="H1376" s="662" t="s">
        <v>1880</v>
      </c>
      <c r="I1376" s="662" t="s">
        <v>1881</v>
      </c>
      <c r="J1376" s="662" t="s">
        <v>1882</v>
      </c>
      <c r="K1376" s="662" t="s">
        <v>1883</v>
      </c>
      <c r="L1376" s="664">
        <v>1088.9262350371978</v>
      </c>
      <c r="M1376" s="664">
        <v>3</v>
      </c>
      <c r="N1376" s="665">
        <v>3266.7787051115934</v>
      </c>
    </row>
    <row r="1377" spans="1:14" ht="14.4" customHeight="1" x14ac:dyDescent="0.3">
      <c r="A1377" s="660" t="s">
        <v>2933</v>
      </c>
      <c r="B1377" s="661" t="s">
        <v>3242</v>
      </c>
      <c r="C1377" s="662" t="s">
        <v>3086</v>
      </c>
      <c r="D1377" s="663" t="s">
        <v>3257</v>
      </c>
      <c r="E1377" s="662" t="s">
        <v>586</v>
      </c>
      <c r="F1377" s="663" t="s">
        <v>3269</v>
      </c>
      <c r="G1377" s="662" t="s">
        <v>608</v>
      </c>
      <c r="H1377" s="662" t="s">
        <v>2502</v>
      </c>
      <c r="I1377" s="662" t="s">
        <v>2503</v>
      </c>
      <c r="J1377" s="662" t="s">
        <v>2504</v>
      </c>
      <c r="K1377" s="662" t="s">
        <v>2505</v>
      </c>
      <c r="L1377" s="664">
        <v>273.59330531382966</v>
      </c>
      <c r="M1377" s="664">
        <v>33</v>
      </c>
      <c r="N1377" s="665">
        <v>9028.5790753563797</v>
      </c>
    </row>
    <row r="1378" spans="1:14" ht="14.4" customHeight="1" x14ac:dyDescent="0.3">
      <c r="A1378" s="660" t="s">
        <v>2933</v>
      </c>
      <c r="B1378" s="661" t="s">
        <v>3242</v>
      </c>
      <c r="C1378" s="662" t="s">
        <v>3086</v>
      </c>
      <c r="D1378" s="663" t="s">
        <v>3257</v>
      </c>
      <c r="E1378" s="662" t="s">
        <v>586</v>
      </c>
      <c r="F1378" s="663" t="s">
        <v>3269</v>
      </c>
      <c r="G1378" s="662" t="s">
        <v>608</v>
      </c>
      <c r="H1378" s="662" t="s">
        <v>1137</v>
      </c>
      <c r="I1378" s="662" t="s">
        <v>1138</v>
      </c>
      <c r="J1378" s="662" t="s">
        <v>1139</v>
      </c>
      <c r="K1378" s="662" t="s">
        <v>1140</v>
      </c>
      <c r="L1378" s="664">
        <v>89.639999999999915</v>
      </c>
      <c r="M1378" s="664">
        <v>4</v>
      </c>
      <c r="N1378" s="665">
        <v>358.55999999999966</v>
      </c>
    </row>
    <row r="1379" spans="1:14" ht="14.4" customHeight="1" x14ac:dyDescent="0.3">
      <c r="A1379" s="660" t="s">
        <v>2933</v>
      </c>
      <c r="B1379" s="661" t="s">
        <v>3242</v>
      </c>
      <c r="C1379" s="662" t="s">
        <v>3086</v>
      </c>
      <c r="D1379" s="663" t="s">
        <v>3257</v>
      </c>
      <c r="E1379" s="662" t="s">
        <v>586</v>
      </c>
      <c r="F1379" s="663" t="s">
        <v>3269</v>
      </c>
      <c r="G1379" s="662" t="s">
        <v>608</v>
      </c>
      <c r="H1379" s="662" t="s">
        <v>2280</v>
      </c>
      <c r="I1379" s="662" t="s">
        <v>2281</v>
      </c>
      <c r="J1379" s="662" t="s">
        <v>2282</v>
      </c>
      <c r="K1379" s="662" t="s">
        <v>2283</v>
      </c>
      <c r="L1379" s="664">
        <v>186.34847357675332</v>
      </c>
      <c r="M1379" s="664">
        <v>2</v>
      </c>
      <c r="N1379" s="665">
        <v>372.69694715350664</v>
      </c>
    </row>
    <row r="1380" spans="1:14" ht="14.4" customHeight="1" x14ac:dyDescent="0.3">
      <c r="A1380" s="660" t="s">
        <v>2933</v>
      </c>
      <c r="B1380" s="661" t="s">
        <v>3242</v>
      </c>
      <c r="C1380" s="662" t="s">
        <v>3086</v>
      </c>
      <c r="D1380" s="663" t="s">
        <v>3257</v>
      </c>
      <c r="E1380" s="662" t="s">
        <v>586</v>
      </c>
      <c r="F1380" s="663" t="s">
        <v>3269</v>
      </c>
      <c r="G1380" s="662" t="s">
        <v>608</v>
      </c>
      <c r="H1380" s="662" t="s">
        <v>1906</v>
      </c>
      <c r="I1380" s="662" t="s">
        <v>1907</v>
      </c>
      <c r="J1380" s="662" t="s">
        <v>1908</v>
      </c>
      <c r="K1380" s="662" t="s">
        <v>1909</v>
      </c>
      <c r="L1380" s="664">
        <v>102.28000000000003</v>
      </c>
      <c r="M1380" s="664">
        <v>6</v>
      </c>
      <c r="N1380" s="665">
        <v>613.68000000000018</v>
      </c>
    </row>
    <row r="1381" spans="1:14" ht="14.4" customHeight="1" x14ac:dyDescent="0.3">
      <c r="A1381" s="660" t="s">
        <v>2933</v>
      </c>
      <c r="B1381" s="661" t="s">
        <v>3242</v>
      </c>
      <c r="C1381" s="662" t="s">
        <v>3086</v>
      </c>
      <c r="D1381" s="663" t="s">
        <v>3257</v>
      </c>
      <c r="E1381" s="662" t="s">
        <v>586</v>
      </c>
      <c r="F1381" s="663" t="s">
        <v>3269</v>
      </c>
      <c r="G1381" s="662" t="s">
        <v>608</v>
      </c>
      <c r="H1381" s="662" t="s">
        <v>3098</v>
      </c>
      <c r="I1381" s="662" t="s">
        <v>3099</v>
      </c>
      <c r="J1381" s="662" t="s">
        <v>3100</v>
      </c>
      <c r="K1381" s="662" t="s">
        <v>3101</v>
      </c>
      <c r="L1381" s="664">
        <v>3618.5485477130637</v>
      </c>
      <c r="M1381" s="664">
        <v>2</v>
      </c>
      <c r="N1381" s="665">
        <v>7237.0970954261275</v>
      </c>
    </row>
    <row r="1382" spans="1:14" ht="14.4" customHeight="1" x14ac:dyDescent="0.3">
      <c r="A1382" s="660" t="s">
        <v>2933</v>
      </c>
      <c r="B1382" s="661" t="s">
        <v>3242</v>
      </c>
      <c r="C1382" s="662" t="s">
        <v>3086</v>
      </c>
      <c r="D1382" s="663" t="s">
        <v>3257</v>
      </c>
      <c r="E1382" s="662" t="s">
        <v>586</v>
      </c>
      <c r="F1382" s="663" t="s">
        <v>3269</v>
      </c>
      <c r="G1382" s="662" t="s">
        <v>608</v>
      </c>
      <c r="H1382" s="662" t="s">
        <v>1922</v>
      </c>
      <c r="I1382" s="662" t="s">
        <v>215</v>
      </c>
      <c r="J1382" s="662" t="s">
        <v>1923</v>
      </c>
      <c r="K1382" s="662" t="s">
        <v>1924</v>
      </c>
      <c r="L1382" s="664">
        <v>23.7</v>
      </c>
      <c r="M1382" s="664">
        <v>24</v>
      </c>
      <c r="N1382" s="665">
        <v>568.79999999999995</v>
      </c>
    </row>
    <row r="1383" spans="1:14" ht="14.4" customHeight="1" x14ac:dyDescent="0.3">
      <c r="A1383" s="660" t="s">
        <v>2933</v>
      </c>
      <c r="B1383" s="661" t="s">
        <v>3242</v>
      </c>
      <c r="C1383" s="662" t="s">
        <v>3086</v>
      </c>
      <c r="D1383" s="663" t="s">
        <v>3257</v>
      </c>
      <c r="E1383" s="662" t="s">
        <v>586</v>
      </c>
      <c r="F1383" s="663" t="s">
        <v>3269</v>
      </c>
      <c r="G1383" s="662" t="s">
        <v>608</v>
      </c>
      <c r="H1383" s="662" t="s">
        <v>2535</v>
      </c>
      <c r="I1383" s="662" t="s">
        <v>215</v>
      </c>
      <c r="J1383" s="662" t="s">
        <v>2536</v>
      </c>
      <c r="K1383" s="662"/>
      <c r="L1383" s="664">
        <v>147.498798838585</v>
      </c>
      <c r="M1383" s="664">
        <v>1</v>
      </c>
      <c r="N1383" s="665">
        <v>147.498798838585</v>
      </c>
    </row>
    <row r="1384" spans="1:14" ht="14.4" customHeight="1" x14ac:dyDescent="0.3">
      <c r="A1384" s="660" t="s">
        <v>2933</v>
      </c>
      <c r="B1384" s="661" t="s">
        <v>3242</v>
      </c>
      <c r="C1384" s="662" t="s">
        <v>3086</v>
      </c>
      <c r="D1384" s="663" t="s">
        <v>3257</v>
      </c>
      <c r="E1384" s="662" t="s">
        <v>586</v>
      </c>
      <c r="F1384" s="663" t="s">
        <v>3269</v>
      </c>
      <c r="G1384" s="662" t="s">
        <v>608</v>
      </c>
      <c r="H1384" s="662" t="s">
        <v>1180</v>
      </c>
      <c r="I1384" s="662" t="s">
        <v>1181</v>
      </c>
      <c r="J1384" s="662" t="s">
        <v>1182</v>
      </c>
      <c r="K1384" s="662" t="s">
        <v>1183</v>
      </c>
      <c r="L1384" s="664">
        <v>112.61956854971868</v>
      </c>
      <c r="M1384" s="664">
        <v>12</v>
      </c>
      <c r="N1384" s="665">
        <v>1351.4348225966241</v>
      </c>
    </row>
    <row r="1385" spans="1:14" ht="14.4" customHeight="1" x14ac:dyDescent="0.3">
      <c r="A1385" s="660" t="s">
        <v>2933</v>
      </c>
      <c r="B1385" s="661" t="s">
        <v>3242</v>
      </c>
      <c r="C1385" s="662" t="s">
        <v>3086</v>
      </c>
      <c r="D1385" s="663" t="s">
        <v>3257</v>
      </c>
      <c r="E1385" s="662" t="s">
        <v>586</v>
      </c>
      <c r="F1385" s="663" t="s">
        <v>3269</v>
      </c>
      <c r="G1385" s="662" t="s">
        <v>608</v>
      </c>
      <c r="H1385" s="662" t="s">
        <v>1188</v>
      </c>
      <c r="I1385" s="662" t="s">
        <v>1189</v>
      </c>
      <c r="J1385" s="662" t="s">
        <v>1190</v>
      </c>
      <c r="K1385" s="662" t="s">
        <v>1191</v>
      </c>
      <c r="L1385" s="664">
        <v>22.130000000000003</v>
      </c>
      <c r="M1385" s="664">
        <v>10</v>
      </c>
      <c r="N1385" s="665">
        <v>221.3</v>
      </c>
    </row>
    <row r="1386" spans="1:14" ht="14.4" customHeight="1" x14ac:dyDescent="0.3">
      <c r="A1386" s="660" t="s">
        <v>2933</v>
      </c>
      <c r="B1386" s="661" t="s">
        <v>3242</v>
      </c>
      <c r="C1386" s="662" t="s">
        <v>3086</v>
      </c>
      <c r="D1386" s="663" t="s">
        <v>3257</v>
      </c>
      <c r="E1386" s="662" t="s">
        <v>586</v>
      </c>
      <c r="F1386" s="663" t="s">
        <v>3269</v>
      </c>
      <c r="G1386" s="662" t="s">
        <v>608</v>
      </c>
      <c r="H1386" s="662" t="s">
        <v>1929</v>
      </c>
      <c r="I1386" s="662" t="s">
        <v>1930</v>
      </c>
      <c r="J1386" s="662" t="s">
        <v>1931</v>
      </c>
      <c r="K1386" s="662" t="s">
        <v>1191</v>
      </c>
      <c r="L1386" s="664">
        <v>37.6</v>
      </c>
      <c r="M1386" s="664">
        <v>30</v>
      </c>
      <c r="N1386" s="665">
        <v>1128</v>
      </c>
    </row>
    <row r="1387" spans="1:14" ht="14.4" customHeight="1" x14ac:dyDescent="0.3">
      <c r="A1387" s="660" t="s">
        <v>2933</v>
      </c>
      <c r="B1387" s="661" t="s">
        <v>3242</v>
      </c>
      <c r="C1387" s="662" t="s">
        <v>3086</v>
      </c>
      <c r="D1387" s="663" t="s">
        <v>3257</v>
      </c>
      <c r="E1387" s="662" t="s">
        <v>586</v>
      </c>
      <c r="F1387" s="663" t="s">
        <v>3269</v>
      </c>
      <c r="G1387" s="662" t="s">
        <v>608</v>
      </c>
      <c r="H1387" s="662" t="s">
        <v>1192</v>
      </c>
      <c r="I1387" s="662" t="s">
        <v>1193</v>
      </c>
      <c r="J1387" s="662" t="s">
        <v>1194</v>
      </c>
      <c r="K1387" s="662" t="s">
        <v>1195</v>
      </c>
      <c r="L1387" s="664">
        <v>387.63641674526122</v>
      </c>
      <c r="M1387" s="664">
        <v>4.4000000000000004</v>
      </c>
      <c r="N1387" s="665">
        <v>1705.6002336791496</v>
      </c>
    </row>
    <row r="1388" spans="1:14" ht="14.4" customHeight="1" x14ac:dyDescent="0.3">
      <c r="A1388" s="660" t="s">
        <v>2933</v>
      </c>
      <c r="B1388" s="661" t="s">
        <v>3242</v>
      </c>
      <c r="C1388" s="662" t="s">
        <v>3086</v>
      </c>
      <c r="D1388" s="663" t="s">
        <v>3257</v>
      </c>
      <c r="E1388" s="662" t="s">
        <v>586</v>
      </c>
      <c r="F1388" s="663" t="s">
        <v>3269</v>
      </c>
      <c r="G1388" s="662" t="s">
        <v>608</v>
      </c>
      <c r="H1388" s="662" t="s">
        <v>1961</v>
      </c>
      <c r="I1388" s="662" t="s">
        <v>1962</v>
      </c>
      <c r="J1388" s="662" t="s">
        <v>1963</v>
      </c>
      <c r="K1388" s="662" t="s">
        <v>1964</v>
      </c>
      <c r="L1388" s="664">
        <v>336.65500000000003</v>
      </c>
      <c r="M1388" s="664">
        <v>4</v>
      </c>
      <c r="N1388" s="665">
        <v>1346.6200000000001</v>
      </c>
    </row>
    <row r="1389" spans="1:14" ht="14.4" customHeight="1" x14ac:dyDescent="0.3">
      <c r="A1389" s="660" t="s">
        <v>2933</v>
      </c>
      <c r="B1389" s="661" t="s">
        <v>3242</v>
      </c>
      <c r="C1389" s="662" t="s">
        <v>3086</v>
      </c>
      <c r="D1389" s="663" t="s">
        <v>3257</v>
      </c>
      <c r="E1389" s="662" t="s">
        <v>586</v>
      </c>
      <c r="F1389" s="663" t="s">
        <v>3269</v>
      </c>
      <c r="G1389" s="662" t="s">
        <v>608</v>
      </c>
      <c r="H1389" s="662" t="s">
        <v>3001</v>
      </c>
      <c r="I1389" s="662" t="s">
        <v>3001</v>
      </c>
      <c r="J1389" s="662" t="s">
        <v>3002</v>
      </c>
      <c r="K1389" s="662" t="s">
        <v>3003</v>
      </c>
      <c r="L1389" s="664">
        <v>108.8370885430958</v>
      </c>
      <c r="M1389" s="664">
        <v>40</v>
      </c>
      <c r="N1389" s="665">
        <v>4353.4835417238319</v>
      </c>
    </row>
    <row r="1390" spans="1:14" ht="14.4" customHeight="1" x14ac:dyDescent="0.3">
      <c r="A1390" s="660" t="s">
        <v>2933</v>
      </c>
      <c r="B1390" s="661" t="s">
        <v>3242</v>
      </c>
      <c r="C1390" s="662" t="s">
        <v>3086</v>
      </c>
      <c r="D1390" s="663" t="s">
        <v>3257</v>
      </c>
      <c r="E1390" s="662" t="s">
        <v>586</v>
      </c>
      <c r="F1390" s="663" t="s">
        <v>3269</v>
      </c>
      <c r="G1390" s="662" t="s">
        <v>608</v>
      </c>
      <c r="H1390" s="662" t="s">
        <v>1982</v>
      </c>
      <c r="I1390" s="662" t="s">
        <v>1983</v>
      </c>
      <c r="J1390" s="662" t="s">
        <v>1984</v>
      </c>
      <c r="K1390" s="662" t="s">
        <v>1158</v>
      </c>
      <c r="L1390" s="664">
        <v>2838</v>
      </c>
      <c r="M1390" s="664">
        <v>1</v>
      </c>
      <c r="N1390" s="665">
        <v>2838</v>
      </c>
    </row>
    <row r="1391" spans="1:14" ht="14.4" customHeight="1" x14ac:dyDescent="0.3">
      <c r="A1391" s="660" t="s">
        <v>2933</v>
      </c>
      <c r="B1391" s="661" t="s">
        <v>3242</v>
      </c>
      <c r="C1391" s="662" t="s">
        <v>3086</v>
      </c>
      <c r="D1391" s="663" t="s">
        <v>3257</v>
      </c>
      <c r="E1391" s="662" t="s">
        <v>586</v>
      </c>
      <c r="F1391" s="663" t="s">
        <v>3269</v>
      </c>
      <c r="G1391" s="662" t="s">
        <v>608</v>
      </c>
      <c r="H1391" s="662" t="s">
        <v>3102</v>
      </c>
      <c r="I1391" s="662" t="s">
        <v>3102</v>
      </c>
      <c r="J1391" s="662" t="s">
        <v>3103</v>
      </c>
      <c r="K1391" s="662" t="s">
        <v>3104</v>
      </c>
      <c r="L1391" s="664">
        <v>79.230001912372472</v>
      </c>
      <c r="M1391" s="664">
        <v>3</v>
      </c>
      <c r="N1391" s="665">
        <v>237.69000573711742</v>
      </c>
    </row>
    <row r="1392" spans="1:14" ht="14.4" customHeight="1" x14ac:dyDescent="0.3">
      <c r="A1392" s="660" t="s">
        <v>2933</v>
      </c>
      <c r="B1392" s="661" t="s">
        <v>3242</v>
      </c>
      <c r="C1392" s="662" t="s">
        <v>3086</v>
      </c>
      <c r="D1392" s="663" t="s">
        <v>3257</v>
      </c>
      <c r="E1392" s="662" t="s">
        <v>586</v>
      </c>
      <c r="F1392" s="663" t="s">
        <v>3269</v>
      </c>
      <c r="G1392" s="662" t="s">
        <v>608</v>
      </c>
      <c r="H1392" s="662" t="s">
        <v>2312</v>
      </c>
      <c r="I1392" s="662" t="s">
        <v>2313</v>
      </c>
      <c r="J1392" s="662" t="s">
        <v>2314</v>
      </c>
      <c r="K1392" s="662" t="s">
        <v>2315</v>
      </c>
      <c r="L1392" s="664">
        <v>546.14441453741154</v>
      </c>
      <c r="M1392" s="664">
        <v>12</v>
      </c>
      <c r="N1392" s="665">
        <v>6553.732974448938</v>
      </c>
    </row>
    <row r="1393" spans="1:14" ht="14.4" customHeight="1" x14ac:dyDescent="0.3">
      <c r="A1393" s="660" t="s">
        <v>2933</v>
      </c>
      <c r="B1393" s="661" t="s">
        <v>3242</v>
      </c>
      <c r="C1393" s="662" t="s">
        <v>3086</v>
      </c>
      <c r="D1393" s="663" t="s">
        <v>3257</v>
      </c>
      <c r="E1393" s="662" t="s">
        <v>586</v>
      </c>
      <c r="F1393" s="663" t="s">
        <v>3269</v>
      </c>
      <c r="G1393" s="662" t="s">
        <v>608</v>
      </c>
      <c r="H1393" s="662" t="s">
        <v>3105</v>
      </c>
      <c r="I1393" s="662" t="s">
        <v>3106</v>
      </c>
      <c r="J1393" s="662" t="s">
        <v>3107</v>
      </c>
      <c r="K1393" s="662" t="s">
        <v>3108</v>
      </c>
      <c r="L1393" s="664">
        <v>75.639862379727049</v>
      </c>
      <c r="M1393" s="664">
        <v>2</v>
      </c>
      <c r="N1393" s="665">
        <v>151.2797247594541</v>
      </c>
    </row>
    <row r="1394" spans="1:14" ht="14.4" customHeight="1" x14ac:dyDescent="0.3">
      <c r="A1394" s="660" t="s">
        <v>2933</v>
      </c>
      <c r="B1394" s="661" t="s">
        <v>3242</v>
      </c>
      <c r="C1394" s="662" t="s">
        <v>3086</v>
      </c>
      <c r="D1394" s="663" t="s">
        <v>3257</v>
      </c>
      <c r="E1394" s="662" t="s">
        <v>586</v>
      </c>
      <c r="F1394" s="663" t="s">
        <v>3269</v>
      </c>
      <c r="G1394" s="662" t="s">
        <v>608</v>
      </c>
      <c r="H1394" s="662" t="s">
        <v>3109</v>
      </c>
      <c r="I1394" s="662" t="s">
        <v>3110</v>
      </c>
      <c r="J1394" s="662" t="s">
        <v>3111</v>
      </c>
      <c r="K1394" s="662" t="s">
        <v>3112</v>
      </c>
      <c r="L1394" s="664">
        <v>479.53</v>
      </c>
      <c r="M1394" s="664">
        <v>2</v>
      </c>
      <c r="N1394" s="665">
        <v>959.06</v>
      </c>
    </row>
    <row r="1395" spans="1:14" ht="14.4" customHeight="1" x14ac:dyDescent="0.3">
      <c r="A1395" s="660" t="s">
        <v>2933</v>
      </c>
      <c r="B1395" s="661" t="s">
        <v>3242</v>
      </c>
      <c r="C1395" s="662" t="s">
        <v>3086</v>
      </c>
      <c r="D1395" s="663" t="s">
        <v>3257</v>
      </c>
      <c r="E1395" s="662" t="s">
        <v>586</v>
      </c>
      <c r="F1395" s="663" t="s">
        <v>3269</v>
      </c>
      <c r="G1395" s="662" t="s">
        <v>608</v>
      </c>
      <c r="H1395" s="662" t="s">
        <v>2008</v>
      </c>
      <c r="I1395" s="662" t="s">
        <v>2009</v>
      </c>
      <c r="J1395" s="662" t="s">
        <v>1876</v>
      </c>
      <c r="K1395" s="662" t="s">
        <v>847</v>
      </c>
      <c r="L1395" s="664">
        <v>82.924999999999997</v>
      </c>
      <c r="M1395" s="664">
        <v>40</v>
      </c>
      <c r="N1395" s="665">
        <v>3317</v>
      </c>
    </row>
    <row r="1396" spans="1:14" ht="14.4" customHeight="1" x14ac:dyDescent="0.3">
      <c r="A1396" s="660" t="s">
        <v>2933</v>
      </c>
      <c r="B1396" s="661" t="s">
        <v>3242</v>
      </c>
      <c r="C1396" s="662" t="s">
        <v>3086</v>
      </c>
      <c r="D1396" s="663" t="s">
        <v>3257</v>
      </c>
      <c r="E1396" s="662" t="s">
        <v>586</v>
      </c>
      <c r="F1396" s="663" t="s">
        <v>3269</v>
      </c>
      <c r="G1396" s="662" t="s">
        <v>608</v>
      </c>
      <c r="H1396" s="662" t="s">
        <v>2664</v>
      </c>
      <c r="I1396" s="662" t="s">
        <v>215</v>
      </c>
      <c r="J1396" s="662" t="s">
        <v>2665</v>
      </c>
      <c r="K1396" s="662"/>
      <c r="L1396" s="664">
        <v>60.222808388894691</v>
      </c>
      <c r="M1396" s="664">
        <v>28</v>
      </c>
      <c r="N1396" s="665">
        <v>1686.2386348890514</v>
      </c>
    </row>
    <row r="1397" spans="1:14" ht="14.4" customHeight="1" x14ac:dyDescent="0.3">
      <c r="A1397" s="660" t="s">
        <v>2933</v>
      </c>
      <c r="B1397" s="661" t="s">
        <v>3242</v>
      </c>
      <c r="C1397" s="662" t="s">
        <v>3086</v>
      </c>
      <c r="D1397" s="663" t="s">
        <v>3257</v>
      </c>
      <c r="E1397" s="662" t="s">
        <v>586</v>
      </c>
      <c r="F1397" s="663" t="s">
        <v>3269</v>
      </c>
      <c r="G1397" s="662" t="s">
        <v>608</v>
      </c>
      <c r="H1397" s="662" t="s">
        <v>3113</v>
      </c>
      <c r="I1397" s="662" t="s">
        <v>215</v>
      </c>
      <c r="J1397" s="662" t="s">
        <v>3114</v>
      </c>
      <c r="K1397" s="662" t="s">
        <v>3115</v>
      </c>
      <c r="L1397" s="664">
        <v>369.99420477081213</v>
      </c>
      <c r="M1397" s="664">
        <v>3</v>
      </c>
      <c r="N1397" s="665">
        <v>1109.9826143124365</v>
      </c>
    </row>
    <row r="1398" spans="1:14" ht="14.4" customHeight="1" x14ac:dyDescent="0.3">
      <c r="A1398" s="660" t="s">
        <v>2933</v>
      </c>
      <c r="B1398" s="661" t="s">
        <v>3242</v>
      </c>
      <c r="C1398" s="662" t="s">
        <v>3086</v>
      </c>
      <c r="D1398" s="663" t="s">
        <v>3257</v>
      </c>
      <c r="E1398" s="662" t="s">
        <v>586</v>
      </c>
      <c r="F1398" s="663" t="s">
        <v>3269</v>
      </c>
      <c r="G1398" s="662" t="s">
        <v>608</v>
      </c>
      <c r="H1398" s="662" t="s">
        <v>1250</v>
      </c>
      <c r="I1398" s="662" t="s">
        <v>1251</v>
      </c>
      <c r="J1398" s="662" t="s">
        <v>1252</v>
      </c>
      <c r="K1398" s="662" t="s">
        <v>1253</v>
      </c>
      <c r="L1398" s="664">
        <v>84.548999999999992</v>
      </c>
      <c r="M1398" s="664">
        <v>4</v>
      </c>
      <c r="N1398" s="665">
        <v>338.19599999999997</v>
      </c>
    </row>
    <row r="1399" spans="1:14" ht="14.4" customHeight="1" x14ac:dyDescent="0.3">
      <c r="A1399" s="660" t="s">
        <v>2933</v>
      </c>
      <c r="B1399" s="661" t="s">
        <v>3242</v>
      </c>
      <c r="C1399" s="662" t="s">
        <v>3086</v>
      </c>
      <c r="D1399" s="663" t="s">
        <v>3257</v>
      </c>
      <c r="E1399" s="662" t="s">
        <v>586</v>
      </c>
      <c r="F1399" s="663" t="s">
        <v>3269</v>
      </c>
      <c r="G1399" s="662" t="s">
        <v>608</v>
      </c>
      <c r="H1399" s="662" t="s">
        <v>3116</v>
      </c>
      <c r="I1399" s="662" t="s">
        <v>3117</v>
      </c>
      <c r="J1399" s="662" t="s">
        <v>3118</v>
      </c>
      <c r="K1399" s="662" t="s">
        <v>3119</v>
      </c>
      <c r="L1399" s="664">
        <v>107.49457246797093</v>
      </c>
      <c r="M1399" s="664">
        <v>2</v>
      </c>
      <c r="N1399" s="665">
        <v>214.98914493594185</v>
      </c>
    </row>
    <row r="1400" spans="1:14" ht="14.4" customHeight="1" x14ac:dyDescent="0.3">
      <c r="A1400" s="660" t="s">
        <v>2933</v>
      </c>
      <c r="B1400" s="661" t="s">
        <v>3242</v>
      </c>
      <c r="C1400" s="662" t="s">
        <v>3086</v>
      </c>
      <c r="D1400" s="663" t="s">
        <v>3257</v>
      </c>
      <c r="E1400" s="662" t="s">
        <v>586</v>
      </c>
      <c r="F1400" s="663" t="s">
        <v>3269</v>
      </c>
      <c r="G1400" s="662" t="s">
        <v>608</v>
      </c>
      <c r="H1400" s="662" t="s">
        <v>3120</v>
      </c>
      <c r="I1400" s="662" t="s">
        <v>215</v>
      </c>
      <c r="J1400" s="662" t="s">
        <v>3121</v>
      </c>
      <c r="K1400" s="662" t="s">
        <v>3122</v>
      </c>
      <c r="L1400" s="664">
        <v>64.860000000000014</v>
      </c>
      <c r="M1400" s="664">
        <v>4</v>
      </c>
      <c r="N1400" s="665">
        <v>259.44000000000005</v>
      </c>
    </row>
    <row r="1401" spans="1:14" ht="14.4" customHeight="1" x14ac:dyDescent="0.3">
      <c r="A1401" s="660" t="s">
        <v>2933</v>
      </c>
      <c r="B1401" s="661" t="s">
        <v>3242</v>
      </c>
      <c r="C1401" s="662" t="s">
        <v>3086</v>
      </c>
      <c r="D1401" s="663" t="s">
        <v>3257</v>
      </c>
      <c r="E1401" s="662" t="s">
        <v>586</v>
      </c>
      <c r="F1401" s="663" t="s">
        <v>3269</v>
      </c>
      <c r="G1401" s="662" t="s">
        <v>608</v>
      </c>
      <c r="H1401" s="662" t="s">
        <v>2340</v>
      </c>
      <c r="I1401" s="662" t="s">
        <v>215</v>
      </c>
      <c r="J1401" s="662" t="s">
        <v>2341</v>
      </c>
      <c r="K1401" s="662"/>
      <c r="L1401" s="664">
        <v>48.032852939830143</v>
      </c>
      <c r="M1401" s="664">
        <v>12</v>
      </c>
      <c r="N1401" s="665">
        <v>576.39423527796168</v>
      </c>
    </row>
    <row r="1402" spans="1:14" ht="14.4" customHeight="1" x14ac:dyDescent="0.3">
      <c r="A1402" s="660" t="s">
        <v>2933</v>
      </c>
      <c r="B1402" s="661" t="s">
        <v>3242</v>
      </c>
      <c r="C1402" s="662" t="s">
        <v>3086</v>
      </c>
      <c r="D1402" s="663" t="s">
        <v>3257</v>
      </c>
      <c r="E1402" s="662" t="s">
        <v>586</v>
      </c>
      <c r="F1402" s="663" t="s">
        <v>3269</v>
      </c>
      <c r="G1402" s="662" t="s">
        <v>608</v>
      </c>
      <c r="H1402" s="662" t="s">
        <v>3123</v>
      </c>
      <c r="I1402" s="662" t="s">
        <v>215</v>
      </c>
      <c r="J1402" s="662" t="s">
        <v>3124</v>
      </c>
      <c r="K1402" s="662" t="s">
        <v>3125</v>
      </c>
      <c r="L1402" s="664">
        <v>30.26</v>
      </c>
      <c r="M1402" s="664">
        <v>48</v>
      </c>
      <c r="N1402" s="665">
        <v>1452.48</v>
      </c>
    </row>
    <row r="1403" spans="1:14" ht="14.4" customHeight="1" x14ac:dyDescent="0.3">
      <c r="A1403" s="660" t="s">
        <v>2933</v>
      </c>
      <c r="B1403" s="661" t="s">
        <v>3242</v>
      </c>
      <c r="C1403" s="662" t="s">
        <v>3086</v>
      </c>
      <c r="D1403" s="663" t="s">
        <v>3257</v>
      </c>
      <c r="E1403" s="662" t="s">
        <v>586</v>
      </c>
      <c r="F1403" s="663" t="s">
        <v>3269</v>
      </c>
      <c r="G1403" s="662" t="s">
        <v>608</v>
      </c>
      <c r="H1403" s="662" t="s">
        <v>3126</v>
      </c>
      <c r="I1403" s="662" t="s">
        <v>3126</v>
      </c>
      <c r="J1403" s="662" t="s">
        <v>3127</v>
      </c>
      <c r="K1403" s="662" t="s">
        <v>3128</v>
      </c>
      <c r="L1403" s="664">
        <v>109.25</v>
      </c>
      <c r="M1403" s="664">
        <v>4</v>
      </c>
      <c r="N1403" s="665">
        <v>437</v>
      </c>
    </row>
    <row r="1404" spans="1:14" ht="14.4" customHeight="1" x14ac:dyDescent="0.3">
      <c r="A1404" s="660" t="s">
        <v>2933</v>
      </c>
      <c r="B1404" s="661" t="s">
        <v>3242</v>
      </c>
      <c r="C1404" s="662" t="s">
        <v>3086</v>
      </c>
      <c r="D1404" s="663" t="s">
        <v>3257</v>
      </c>
      <c r="E1404" s="662" t="s">
        <v>586</v>
      </c>
      <c r="F1404" s="663" t="s">
        <v>3269</v>
      </c>
      <c r="G1404" s="662" t="s">
        <v>608</v>
      </c>
      <c r="H1404" s="662" t="s">
        <v>2329</v>
      </c>
      <c r="I1404" s="662" t="s">
        <v>215</v>
      </c>
      <c r="J1404" s="662" t="s">
        <v>2330</v>
      </c>
      <c r="K1404" s="662"/>
      <c r="L1404" s="664">
        <v>38.200011580757007</v>
      </c>
      <c r="M1404" s="664">
        <v>20</v>
      </c>
      <c r="N1404" s="665">
        <v>764.00023161514014</v>
      </c>
    </row>
    <row r="1405" spans="1:14" ht="14.4" customHeight="1" x14ac:dyDescent="0.3">
      <c r="A1405" s="660" t="s">
        <v>2933</v>
      </c>
      <c r="B1405" s="661" t="s">
        <v>3242</v>
      </c>
      <c r="C1405" s="662" t="s">
        <v>3086</v>
      </c>
      <c r="D1405" s="663" t="s">
        <v>3257</v>
      </c>
      <c r="E1405" s="662" t="s">
        <v>586</v>
      </c>
      <c r="F1405" s="663" t="s">
        <v>3269</v>
      </c>
      <c r="G1405" s="662" t="s">
        <v>608</v>
      </c>
      <c r="H1405" s="662" t="s">
        <v>3129</v>
      </c>
      <c r="I1405" s="662" t="s">
        <v>215</v>
      </c>
      <c r="J1405" s="662" t="s">
        <v>3130</v>
      </c>
      <c r="K1405" s="662" t="s">
        <v>3131</v>
      </c>
      <c r="L1405" s="664">
        <v>206.9783450083811</v>
      </c>
      <c r="M1405" s="664">
        <v>8</v>
      </c>
      <c r="N1405" s="665">
        <v>1655.8267600670488</v>
      </c>
    </row>
    <row r="1406" spans="1:14" ht="14.4" customHeight="1" x14ac:dyDescent="0.3">
      <c r="A1406" s="660" t="s">
        <v>2933</v>
      </c>
      <c r="B1406" s="661" t="s">
        <v>3242</v>
      </c>
      <c r="C1406" s="662" t="s">
        <v>3086</v>
      </c>
      <c r="D1406" s="663" t="s">
        <v>3257</v>
      </c>
      <c r="E1406" s="662" t="s">
        <v>586</v>
      </c>
      <c r="F1406" s="663" t="s">
        <v>3269</v>
      </c>
      <c r="G1406" s="662" t="s">
        <v>1311</v>
      </c>
      <c r="H1406" s="662" t="s">
        <v>2082</v>
      </c>
      <c r="I1406" s="662" t="s">
        <v>2083</v>
      </c>
      <c r="J1406" s="662" t="s">
        <v>1525</v>
      </c>
      <c r="K1406" s="662" t="s">
        <v>2084</v>
      </c>
      <c r="L1406" s="664">
        <v>34.75</v>
      </c>
      <c r="M1406" s="664">
        <v>20</v>
      </c>
      <c r="N1406" s="665">
        <v>695</v>
      </c>
    </row>
    <row r="1407" spans="1:14" ht="14.4" customHeight="1" x14ac:dyDescent="0.3">
      <c r="A1407" s="660" t="s">
        <v>2933</v>
      </c>
      <c r="B1407" s="661" t="s">
        <v>3242</v>
      </c>
      <c r="C1407" s="662" t="s">
        <v>3086</v>
      </c>
      <c r="D1407" s="663" t="s">
        <v>3257</v>
      </c>
      <c r="E1407" s="662" t="s">
        <v>586</v>
      </c>
      <c r="F1407" s="663" t="s">
        <v>3269</v>
      </c>
      <c r="G1407" s="662" t="s">
        <v>1311</v>
      </c>
      <c r="H1407" s="662" t="s">
        <v>1351</v>
      </c>
      <c r="I1407" s="662" t="s">
        <v>1352</v>
      </c>
      <c r="J1407" s="662" t="s">
        <v>1353</v>
      </c>
      <c r="K1407" s="662" t="s">
        <v>1354</v>
      </c>
      <c r="L1407" s="664">
        <v>139.5957548049025</v>
      </c>
      <c r="M1407" s="664">
        <v>28</v>
      </c>
      <c r="N1407" s="665">
        <v>3908.6811345372698</v>
      </c>
    </row>
    <row r="1408" spans="1:14" ht="14.4" customHeight="1" x14ac:dyDescent="0.3">
      <c r="A1408" s="660" t="s">
        <v>2933</v>
      </c>
      <c r="B1408" s="661" t="s">
        <v>3242</v>
      </c>
      <c r="C1408" s="662" t="s">
        <v>3086</v>
      </c>
      <c r="D1408" s="663" t="s">
        <v>3257</v>
      </c>
      <c r="E1408" s="662" t="s">
        <v>586</v>
      </c>
      <c r="F1408" s="663" t="s">
        <v>3269</v>
      </c>
      <c r="G1408" s="662" t="s">
        <v>1311</v>
      </c>
      <c r="H1408" s="662" t="s">
        <v>1398</v>
      </c>
      <c r="I1408" s="662" t="s">
        <v>1399</v>
      </c>
      <c r="J1408" s="662" t="s">
        <v>1400</v>
      </c>
      <c r="K1408" s="662" t="s">
        <v>1401</v>
      </c>
      <c r="L1408" s="664">
        <v>79.29000000000002</v>
      </c>
      <c r="M1408" s="664">
        <v>4</v>
      </c>
      <c r="N1408" s="665">
        <v>317.16000000000008</v>
      </c>
    </row>
    <row r="1409" spans="1:14" ht="14.4" customHeight="1" x14ac:dyDescent="0.3">
      <c r="A1409" s="660" t="s">
        <v>2933</v>
      </c>
      <c r="B1409" s="661" t="s">
        <v>3242</v>
      </c>
      <c r="C1409" s="662" t="s">
        <v>3086</v>
      </c>
      <c r="D1409" s="663" t="s">
        <v>3257</v>
      </c>
      <c r="E1409" s="662" t="s">
        <v>586</v>
      </c>
      <c r="F1409" s="663" t="s">
        <v>3269</v>
      </c>
      <c r="G1409" s="662" t="s">
        <v>1311</v>
      </c>
      <c r="H1409" s="662" t="s">
        <v>1442</v>
      </c>
      <c r="I1409" s="662" t="s">
        <v>1443</v>
      </c>
      <c r="J1409" s="662" t="s">
        <v>1331</v>
      </c>
      <c r="K1409" s="662" t="s">
        <v>1444</v>
      </c>
      <c r="L1409" s="664">
        <v>129.4237500000001</v>
      </c>
      <c r="M1409" s="664">
        <v>16</v>
      </c>
      <c r="N1409" s="665">
        <v>2070.7800000000016</v>
      </c>
    </row>
    <row r="1410" spans="1:14" ht="14.4" customHeight="1" x14ac:dyDescent="0.3">
      <c r="A1410" s="660" t="s">
        <v>2933</v>
      </c>
      <c r="B1410" s="661" t="s">
        <v>3242</v>
      </c>
      <c r="C1410" s="662" t="s">
        <v>3086</v>
      </c>
      <c r="D1410" s="663" t="s">
        <v>3257</v>
      </c>
      <c r="E1410" s="662" t="s">
        <v>586</v>
      </c>
      <c r="F1410" s="663" t="s">
        <v>3269</v>
      </c>
      <c r="G1410" s="662" t="s">
        <v>1311</v>
      </c>
      <c r="H1410" s="662" t="s">
        <v>1483</v>
      </c>
      <c r="I1410" s="662" t="s">
        <v>1484</v>
      </c>
      <c r="J1410" s="662" t="s">
        <v>1485</v>
      </c>
      <c r="K1410" s="662" t="s">
        <v>1486</v>
      </c>
      <c r="L1410" s="664">
        <v>67.830000000000013</v>
      </c>
      <c r="M1410" s="664">
        <v>40</v>
      </c>
      <c r="N1410" s="665">
        <v>2713.2000000000003</v>
      </c>
    </row>
    <row r="1411" spans="1:14" ht="14.4" customHeight="1" x14ac:dyDescent="0.3">
      <c r="A1411" s="660" t="s">
        <v>2933</v>
      </c>
      <c r="B1411" s="661" t="s">
        <v>3242</v>
      </c>
      <c r="C1411" s="662" t="s">
        <v>3086</v>
      </c>
      <c r="D1411" s="663" t="s">
        <v>3257</v>
      </c>
      <c r="E1411" s="662" t="s">
        <v>586</v>
      </c>
      <c r="F1411" s="663" t="s">
        <v>3269</v>
      </c>
      <c r="G1411" s="662" t="s">
        <v>1311</v>
      </c>
      <c r="H1411" s="662" t="s">
        <v>2099</v>
      </c>
      <c r="I1411" s="662" t="s">
        <v>2100</v>
      </c>
      <c r="J1411" s="662" t="s">
        <v>1353</v>
      </c>
      <c r="K1411" s="662" t="s">
        <v>2101</v>
      </c>
      <c r="L1411" s="664">
        <v>144.90111147414376</v>
      </c>
      <c r="M1411" s="664">
        <v>18</v>
      </c>
      <c r="N1411" s="665">
        <v>2608.2200065345878</v>
      </c>
    </row>
    <row r="1412" spans="1:14" ht="14.4" customHeight="1" x14ac:dyDescent="0.3">
      <c r="A1412" s="660" t="s">
        <v>2933</v>
      </c>
      <c r="B1412" s="661" t="s">
        <v>3242</v>
      </c>
      <c r="C1412" s="662" t="s">
        <v>3086</v>
      </c>
      <c r="D1412" s="663" t="s">
        <v>3257</v>
      </c>
      <c r="E1412" s="662" t="s">
        <v>586</v>
      </c>
      <c r="F1412" s="663" t="s">
        <v>3269</v>
      </c>
      <c r="G1412" s="662" t="s">
        <v>1311</v>
      </c>
      <c r="H1412" s="662" t="s">
        <v>2331</v>
      </c>
      <c r="I1412" s="662" t="s">
        <v>2332</v>
      </c>
      <c r="J1412" s="662" t="s">
        <v>1525</v>
      </c>
      <c r="K1412" s="662" t="s">
        <v>2333</v>
      </c>
      <c r="L1412" s="664">
        <v>214.76781594424503</v>
      </c>
      <c r="M1412" s="664">
        <v>6</v>
      </c>
      <c r="N1412" s="665">
        <v>1288.6068956654701</v>
      </c>
    </row>
    <row r="1413" spans="1:14" ht="14.4" customHeight="1" x14ac:dyDescent="0.3">
      <c r="A1413" s="660" t="s">
        <v>2933</v>
      </c>
      <c r="B1413" s="661" t="s">
        <v>3242</v>
      </c>
      <c r="C1413" s="662" t="s">
        <v>3086</v>
      </c>
      <c r="D1413" s="663" t="s">
        <v>3257</v>
      </c>
      <c r="E1413" s="662" t="s">
        <v>586</v>
      </c>
      <c r="F1413" s="663" t="s">
        <v>3269</v>
      </c>
      <c r="G1413" s="662" t="s">
        <v>1311</v>
      </c>
      <c r="H1413" s="662" t="s">
        <v>2102</v>
      </c>
      <c r="I1413" s="662" t="s">
        <v>2103</v>
      </c>
      <c r="J1413" s="662" t="s">
        <v>2104</v>
      </c>
      <c r="K1413" s="662" t="s">
        <v>2105</v>
      </c>
      <c r="L1413" s="664">
        <v>364.68000000000006</v>
      </c>
      <c r="M1413" s="664">
        <v>6</v>
      </c>
      <c r="N1413" s="665">
        <v>2188.0800000000004</v>
      </c>
    </row>
    <row r="1414" spans="1:14" ht="14.4" customHeight="1" x14ac:dyDescent="0.3">
      <c r="A1414" s="660" t="s">
        <v>2933</v>
      </c>
      <c r="B1414" s="661" t="s">
        <v>3242</v>
      </c>
      <c r="C1414" s="662" t="s">
        <v>3086</v>
      </c>
      <c r="D1414" s="663" t="s">
        <v>3257</v>
      </c>
      <c r="E1414" s="662" t="s">
        <v>586</v>
      </c>
      <c r="F1414" s="663" t="s">
        <v>3269</v>
      </c>
      <c r="G1414" s="662" t="s">
        <v>1311</v>
      </c>
      <c r="H1414" s="662" t="s">
        <v>3132</v>
      </c>
      <c r="I1414" s="662" t="s">
        <v>3133</v>
      </c>
      <c r="J1414" s="662" t="s">
        <v>3134</v>
      </c>
      <c r="K1414" s="662" t="s">
        <v>3135</v>
      </c>
      <c r="L1414" s="664">
        <v>83.889999999999986</v>
      </c>
      <c r="M1414" s="664">
        <v>6</v>
      </c>
      <c r="N1414" s="665">
        <v>503.33999999999992</v>
      </c>
    </row>
    <row r="1415" spans="1:14" ht="14.4" customHeight="1" x14ac:dyDescent="0.3">
      <c r="A1415" s="660" t="s">
        <v>2933</v>
      </c>
      <c r="B1415" s="661" t="s">
        <v>3242</v>
      </c>
      <c r="C1415" s="662" t="s">
        <v>3086</v>
      </c>
      <c r="D1415" s="663" t="s">
        <v>3257</v>
      </c>
      <c r="E1415" s="662" t="s">
        <v>586</v>
      </c>
      <c r="F1415" s="663" t="s">
        <v>3269</v>
      </c>
      <c r="G1415" s="662" t="s">
        <v>1311</v>
      </c>
      <c r="H1415" s="662" t="s">
        <v>2117</v>
      </c>
      <c r="I1415" s="662" t="s">
        <v>2117</v>
      </c>
      <c r="J1415" s="662" t="s">
        <v>2118</v>
      </c>
      <c r="K1415" s="662" t="s">
        <v>2119</v>
      </c>
      <c r="L1415" s="664">
        <v>2420</v>
      </c>
      <c r="M1415" s="664">
        <v>1</v>
      </c>
      <c r="N1415" s="665">
        <v>2420</v>
      </c>
    </row>
    <row r="1416" spans="1:14" ht="14.4" customHeight="1" x14ac:dyDescent="0.3">
      <c r="A1416" s="660" t="s">
        <v>2933</v>
      </c>
      <c r="B1416" s="661" t="s">
        <v>3242</v>
      </c>
      <c r="C1416" s="662" t="s">
        <v>3086</v>
      </c>
      <c r="D1416" s="663" t="s">
        <v>3257</v>
      </c>
      <c r="E1416" s="662" t="s">
        <v>1617</v>
      </c>
      <c r="F1416" s="663" t="s">
        <v>3272</v>
      </c>
      <c r="G1416" s="662" t="s">
        <v>608</v>
      </c>
      <c r="H1416" s="662" t="s">
        <v>3136</v>
      </c>
      <c r="I1416" s="662" t="s">
        <v>3137</v>
      </c>
      <c r="J1416" s="662" t="s">
        <v>3138</v>
      </c>
      <c r="K1416" s="662" t="s">
        <v>3139</v>
      </c>
      <c r="L1416" s="664">
        <v>90.936666666666611</v>
      </c>
      <c r="M1416" s="664">
        <v>3</v>
      </c>
      <c r="N1416" s="665">
        <v>272.80999999999983</v>
      </c>
    </row>
    <row r="1417" spans="1:14" ht="14.4" customHeight="1" x14ac:dyDescent="0.3">
      <c r="A1417" s="660" t="s">
        <v>2933</v>
      </c>
      <c r="B1417" s="661" t="s">
        <v>3242</v>
      </c>
      <c r="C1417" s="662" t="s">
        <v>3086</v>
      </c>
      <c r="D1417" s="663" t="s">
        <v>3257</v>
      </c>
      <c r="E1417" s="662" t="s">
        <v>1617</v>
      </c>
      <c r="F1417" s="663" t="s">
        <v>3272</v>
      </c>
      <c r="G1417" s="662" t="s">
        <v>608</v>
      </c>
      <c r="H1417" s="662" t="s">
        <v>3140</v>
      </c>
      <c r="I1417" s="662" t="s">
        <v>3141</v>
      </c>
      <c r="J1417" s="662" t="s">
        <v>3138</v>
      </c>
      <c r="K1417" s="662" t="s">
        <v>3142</v>
      </c>
      <c r="L1417" s="664">
        <v>265.12000000000006</v>
      </c>
      <c r="M1417" s="664">
        <v>6</v>
      </c>
      <c r="N1417" s="665">
        <v>1590.7200000000003</v>
      </c>
    </row>
    <row r="1418" spans="1:14" ht="14.4" customHeight="1" x14ac:dyDescent="0.3">
      <c r="A1418" s="660" t="s">
        <v>2933</v>
      </c>
      <c r="B1418" s="661" t="s">
        <v>3242</v>
      </c>
      <c r="C1418" s="662" t="s">
        <v>3086</v>
      </c>
      <c r="D1418" s="663" t="s">
        <v>3257</v>
      </c>
      <c r="E1418" s="662" t="s">
        <v>1617</v>
      </c>
      <c r="F1418" s="663" t="s">
        <v>3272</v>
      </c>
      <c r="G1418" s="662" t="s">
        <v>1311</v>
      </c>
      <c r="H1418" s="662" t="s">
        <v>1699</v>
      </c>
      <c r="I1418" s="662" t="s">
        <v>1700</v>
      </c>
      <c r="J1418" s="662" t="s">
        <v>1646</v>
      </c>
      <c r="K1418" s="662" t="s">
        <v>1701</v>
      </c>
      <c r="L1418" s="664">
        <v>20.030571428571427</v>
      </c>
      <c r="M1418" s="664">
        <v>35</v>
      </c>
      <c r="N1418" s="665">
        <v>701.06999999999994</v>
      </c>
    </row>
    <row r="1419" spans="1:14" ht="14.4" customHeight="1" x14ac:dyDescent="0.3">
      <c r="A1419" s="660" t="s">
        <v>2933</v>
      </c>
      <c r="B1419" s="661" t="s">
        <v>3242</v>
      </c>
      <c r="C1419" s="662" t="s">
        <v>3086</v>
      </c>
      <c r="D1419" s="663" t="s">
        <v>3257</v>
      </c>
      <c r="E1419" s="662" t="s">
        <v>1617</v>
      </c>
      <c r="F1419" s="663" t="s">
        <v>3272</v>
      </c>
      <c r="G1419" s="662" t="s">
        <v>1311</v>
      </c>
      <c r="H1419" s="662" t="s">
        <v>1710</v>
      </c>
      <c r="I1419" s="662" t="s">
        <v>1711</v>
      </c>
      <c r="J1419" s="662" t="s">
        <v>1712</v>
      </c>
      <c r="K1419" s="662" t="s">
        <v>1713</v>
      </c>
      <c r="L1419" s="664">
        <v>76.510000000000005</v>
      </c>
      <c r="M1419" s="664">
        <v>5</v>
      </c>
      <c r="N1419" s="665">
        <v>382.55</v>
      </c>
    </row>
    <row r="1420" spans="1:14" ht="14.4" customHeight="1" x14ac:dyDescent="0.3">
      <c r="A1420" s="660" t="s">
        <v>2933</v>
      </c>
      <c r="B1420" s="661" t="s">
        <v>3242</v>
      </c>
      <c r="C1420" s="662" t="s">
        <v>3086</v>
      </c>
      <c r="D1420" s="663" t="s">
        <v>3257</v>
      </c>
      <c r="E1420" s="662" t="s">
        <v>1617</v>
      </c>
      <c r="F1420" s="663" t="s">
        <v>3272</v>
      </c>
      <c r="G1420" s="662" t="s">
        <v>1311</v>
      </c>
      <c r="H1420" s="662" t="s">
        <v>1742</v>
      </c>
      <c r="I1420" s="662" t="s">
        <v>1743</v>
      </c>
      <c r="J1420" s="662" t="s">
        <v>1744</v>
      </c>
      <c r="K1420" s="662" t="s">
        <v>1745</v>
      </c>
      <c r="L1420" s="664">
        <v>1144.7180430102821</v>
      </c>
      <c r="M1420" s="664">
        <v>0.5</v>
      </c>
      <c r="N1420" s="665">
        <v>572.35902150514107</v>
      </c>
    </row>
    <row r="1421" spans="1:14" ht="14.4" customHeight="1" x14ac:dyDescent="0.3">
      <c r="A1421" s="660" t="s">
        <v>2933</v>
      </c>
      <c r="B1421" s="661" t="s">
        <v>3242</v>
      </c>
      <c r="C1421" s="662" t="s">
        <v>3086</v>
      </c>
      <c r="D1421" s="663" t="s">
        <v>3257</v>
      </c>
      <c r="E1421" s="662" t="s">
        <v>2246</v>
      </c>
      <c r="F1421" s="663" t="s">
        <v>3274</v>
      </c>
      <c r="G1421" s="662"/>
      <c r="H1421" s="662"/>
      <c r="I1421" s="662" t="s">
        <v>2251</v>
      </c>
      <c r="J1421" s="662" t="s">
        <v>2252</v>
      </c>
      <c r="K1421" s="662"/>
      <c r="L1421" s="664">
        <v>2058.65</v>
      </c>
      <c r="M1421" s="664">
        <v>16</v>
      </c>
      <c r="N1421" s="665">
        <v>32938.400000000001</v>
      </c>
    </row>
    <row r="1422" spans="1:14" ht="14.4" customHeight="1" x14ac:dyDescent="0.3">
      <c r="A1422" s="660" t="s">
        <v>2933</v>
      </c>
      <c r="B1422" s="661" t="s">
        <v>3242</v>
      </c>
      <c r="C1422" s="662" t="s">
        <v>3086</v>
      </c>
      <c r="D1422" s="663" t="s">
        <v>3257</v>
      </c>
      <c r="E1422" s="662" t="s">
        <v>2246</v>
      </c>
      <c r="F1422" s="663" t="s">
        <v>3274</v>
      </c>
      <c r="G1422" s="662"/>
      <c r="H1422" s="662"/>
      <c r="I1422" s="662" t="s">
        <v>2255</v>
      </c>
      <c r="J1422" s="662" t="s">
        <v>2256</v>
      </c>
      <c r="K1422" s="662"/>
      <c r="L1422" s="664">
        <v>-1.1368683772161603E-13</v>
      </c>
      <c r="M1422" s="664">
        <v>16</v>
      </c>
      <c r="N1422" s="665">
        <v>-1.8189894035458565E-12</v>
      </c>
    </row>
    <row r="1423" spans="1:14" ht="14.4" customHeight="1" x14ac:dyDescent="0.3">
      <c r="A1423" s="660" t="s">
        <v>2933</v>
      </c>
      <c r="B1423" s="661" t="s">
        <v>3242</v>
      </c>
      <c r="C1423" s="662" t="s">
        <v>3086</v>
      </c>
      <c r="D1423" s="663" t="s">
        <v>3257</v>
      </c>
      <c r="E1423" s="662" t="s">
        <v>2246</v>
      </c>
      <c r="F1423" s="663" t="s">
        <v>3274</v>
      </c>
      <c r="G1423" s="662"/>
      <c r="H1423" s="662"/>
      <c r="I1423" s="662" t="s">
        <v>2262</v>
      </c>
      <c r="J1423" s="662" t="s">
        <v>2263</v>
      </c>
      <c r="K1423" s="662"/>
      <c r="L1423" s="664">
        <v>0</v>
      </c>
      <c r="M1423" s="664">
        <v>6</v>
      </c>
      <c r="N1423" s="665">
        <v>0</v>
      </c>
    </row>
    <row r="1424" spans="1:14" ht="14.4" customHeight="1" x14ac:dyDescent="0.3">
      <c r="A1424" s="660" t="s">
        <v>3143</v>
      </c>
      <c r="B1424" s="661" t="s">
        <v>3243</v>
      </c>
      <c r="C1424" s="662" t="s">
        <v>3144</v>
      </c>
      <c r="D1424" s="663" t="s">
        <v>3258</v>
      </c>
      <c r="E1424" s="662" t="s">
        <v>586</v>
      </c>
      <c r="F1424" s="663" t="s">
        <v>3269</v>
      </c>
      <c r="G1424" s="662" t="s">
        <v>608</v>
      </c>
      <c r="H1424" s="662" t="s">
        <v>3145</v>
      </c>
      <c r="I1424" s="662" t="s">
        <v>3146</v>
      </c>
      <c r="J1424" s="662" t="s">
        <v>3147</v>
      </c>
      <c r="K1424" s="662" t="s">
        <v>3148</v>
      </c>
      <c r="L1424" s="664">
        <v>8.5800832495500252</v>
      </c>
      <c r="M1424" s="664">
        <v>5</v>
      </c>
      <c r="N1424" s="665">
        <v>42.90041624775013</v>
      </c>
    </row>
    <row r="1425" spans="1:14" ht="14.4" customHeight="1" x14ac:dyDescent="0.3">
      <c r="A1425" s="660" t="s">
        <v>3143</v>
      </c>
      <c r="B1425" s="661" t="s">
        <v>3243</v>
      </c>
      <c r="C1425" s="662" t="s">
        <v>3144</v>
      </c>
      <c r="D1425" s="663" t="s">
        <v>3258</v>
      </c>
      <c r="E1425" s="662" t="s">
        <v>586</v>
      </c>
      <c r="F1425" s="663" t="s">
        <v>3269</v>
      </c>
      <c r="G1425" s="662" t="s">
        <v>608</v>
      </c>
      <c r="H1425" s="662" t="s">
        <v>3149</v>
      </c>
      <c r="I1425" s="662" t="s">
        <v>3150</v>
      </c>
      <c r="J1425" s="662" t="s">
        <v>3151</v>
      </c>
      <c r="K1425" s="662" t="s">
        <v>3152</v>
      </c>
      <c r="L1425" s="664">
        <v>9.3446120974223579</v>
      </c>
      <c r="M1425" s="664">
        <v>17</v>
      </c>
      <c r="N1425" s="665">
        <v>158.85840565618008</v>
      </c>
    </row>
    <row r="1426" spans="1:14" ht="14.4" customHeight="1" x14ac:dyDescent="0.3">
      <c r="A1426" s="660" t="s">
        <v>3143</v>
      </c>
      <c r="B1426" s="661" t="s">
        <v>3243</v>
      </c>
      <c r="C1426" s="662" t="s">
        <v>3144</v>
      </c>
      <c r="D1426" s="663" t="s">
        <v>3258</v>
      </c>
      <c r="E1426" s="662" t="s">
        <v>586</v>
      </c>
      <c r="F1426" s="663" t="s">
        <v>3269</v>
      </c>
      <c r="G1426" s="662" t="s">
        <v>608</v>
      </c>
      <c r="H1426" s="662" t="s">
        <v>3153</v>
      </c>
      <c r="I1426" s="662" t="s">
        <v>3154</v>
      </c>
      <c r="J1426" s="662" t="s">
        <v>3155</v>
      </c>
      <c r="K1426" s="662" t="s">
        <v>3156</v>
      </c>
      <c r="L1426" s="664">
        <v>9.4916402268680446</v>
      </c>
      <c r="M1426" s="664">
        <v>3</v>
      </c>
      <c r="N1426" s="665">
        <v>28.474920680604136</v>
      </c>
    </row>
    <row r="1427" spans="1:14" ht="14.4" customHeight="1" x14ac:dyDescent="0.3">
      <c r="A1427" s="660" t="s">
        <v>3143</v>
      </c>
      <c r="B1427" s="661" t="s">
        <v>3243</v>
      </c>
      <c r="C1427" s="662" t="s">
        <v>3144</v>
      </c>
      <c r="D1427" s="663" t="s">
        <v>3258</v>
      </c>
      <c r="E1427" s="662" t="s">
        <v>586</v>
      </c>
      <c r="F1427" s="663" t="s">
        <v>3269</v>
      </c>
      <c r="G1427" s="662" t="s">
        <v>608</v>
      </c>
      <c r="H1427" s="662" t="s">
        <v>3157</v>
      </c>
      <c r="I1427" s="662" t="s">
        <v>3158</v>
      </c>
      <c r="J1427" s="662" t="s">
        <v>3159</v>
      </c>
      <c r="K1427" s="662" t="s">
        <v>3160</v>
      </c>
      <c r="L1427" s="664">
        <v>11.614152502044371</v>
      </c>
      <c r="M1427" s="664">
        <v>6</v>
      </c>
      <c r="N1427" s="665">
        <v>69.684915012266231</v>
      </c>
    </row>
    <row r="1428" spans="1:14" ht="14.4" customHeight="1" x14ac:dyDescent="0.3">
      <c r="A1428" s="660" t="s">
        <v>3143</v>
      </c>
      <c r="B1428" s="661" t="s">
        <v>3243</v>
      </c>
      <c r="C1428" s="662" t="s">
        <v>3161</v>
      </c>
      <c r="D1428" s="663" t="s">
        <v>3259</v>
      </c>
      <c r="E1428" s="662" t="s">
        <v>3162</v>
      </c>
      <c r="F1428" s="663" t="s">
        <v>3276</v>
      </c>
      <c r="G1428" s="662" t="s">
        <v>608</v>
      </c>
      <c r="H1428" s="662" t="s">
        <v>3163</v>
      </c>
      <c r="I1428" s="662" t="s">
        <v>3163</v>
      </c>
      <c r="J1428" s="662" t="s">
        <v>3164</v>
      </c>
      <c r="K1428" s="662" t="s">
        <v>3165</v>
      </c>
      <c r="L1428" s="664">
        <v>0</v>
      </c>
      <c r="M1428" s="664">
        <v>0</v>
      </c>
      <c r="N1428" s="665">
        <v>0</v>
      </c>
    </row>
    <row r="1429" spans="1:14" ht="14.4" customHeight="1" x14ac:dyDescent="0.3">
      <c r="A1429" s="660" t="s">
        <v>3143</v>
      </c>
      <c r="B1429" s="661" t="s">
        <v>3243</v>
      </c>
      <c r="C1429" s="662" t="s">
        <v>3161</v>
      </c>
      <c r="D1429" s="663" t="s">
        <v>3259</v>
      </c>
      <c r="E1429" s="662" t="s">
        <v>3162</v>
      </c>
      <c r="F1429" s="663" t="s">
        <v>3276</v>
      </c>
      <c r="G1429" s="662" t="s">
        <v>608</v>
      </c>
      <c r="H1429" s="662" t="s">
        <v>3166</v>
      </c>
      <c r="I1429" s="662" t="s">
        <v>3166</v>
      </c>
      <c r="J1429" s="662" t="s">
        <v>3167</v>
      </c>
      <c r="K1429" s="662" t="s">
        <v>3168</v>
      </c>
      <c r="L1429" s="664">
        <v>0</v>
      </c>
      <c r="M1429" s="664">
        <v>0</v>
      </c>
      <c r="N1429" s="665">
        <v>0</v>
      </c>
    </row>
    <row r="1430" spans="1:14" ht="14.4" customHeight="1" x14ac:dyDescent="0.3">
      <c r="A1430" s="660" t="s">
        <v>3169</v>
      </c>
      <c r="B1430" s="661" t="s">
        <v>242</v>
      </c>
      <c r="C1430" s="662" t="s">
        <v>3170</v>
      </c>
      <c r="D1430" s="663" t="s">
        <v>3260</v>
      </c>
      <c r="E1430" s="662" t="s">
        <v>586</v>
      </c>
      <c r="F1430" s="663" t="s">
        <v>3269</v>
      </c>
      <c r="G1430" s="662" t="s">
        <v>608</v>
      </c>
      <c r="H1430" s="662" t="s">
        <v>2284</v>
      </c>
      <c r="I1430" s="662" t="s">
        <v>215</v>
      </c>
      <c r="J1430" s="662" t="s">
        <v>2285</v>
      </c>
      <c r="K1430" s="662"/>
      <c r="L1430" s="664">
        <v>85.783635405408603</v>
      </c>
      <c r="M1430" s="664">
        <v>1</v>
      </c>
      <c r="N1430" s="665">
        <v>85.783635405408603</v>
      </c>
    </row>
    <row r="1431" spans="1:14" ht="14.4" customHeight="1" x14ac:dyDescent="0.3">
      <c r="A1431" s="660" t="s">
        <v>3169</v>
      </c>
      <c r="B1431" s="661" t="s">
        <v>242</v>
      </c>
      <c r="C1431" s="662" t="s">
        <v>3171</v>
      </c>
      <c r="D1431" s="663" t="s">
        <v>3261</v>
      </c>
      <c r="E1431" s="662" t="s">
        <v>586</v>
      </c>
      <c r="F1431" s="663" t="s">
        <v>3269</v>
      </c>
      <c r="G1431" s="662" t="s">
        <v>608</v>
      </c>
      <c r="H1431" s="662" t="s">
        <v>1994</v>
      </c>
      <c r="I1431" s="662" t="s">
        <v>1995</v>
      </c>
      <c r="J1431" s="662" t="s">
        <v>1996</v>
      </c>
      <c r="K1431" s="662" t="s">
        <v>1997</v>
      </c>
      <c r="L1431" s="664">
        <v>62.208888864549962</v>
      </c>
      <c r="M1431" s="664">
        <v>1</v>
      </c>
      <c r="N1431" s="665">
        <v>62.208888864549962</v>
      </c>
    </row>
    <row r="1432" spans="1:14" ht="14.4" customHeight="1" x14ac:dyDescent="0.3">
      <c r="A1432" s="660" t="s">
        <v>3172</v>
      </c>
      <c r="B1432" s="661" t="s">
        <v>3244</v>
      </c>
      <c r="C1432" s="662" t="s">
        <v>3173</v>
      </c>
      <c r="D1432" s="663" t="s">
        <v>3262</v>
      </c>
      <c r="E1432" s="662" t="s">
        <v>586</v>
      </c>
      <c r="F1432" s="663" t="s">
        <v>3269</v>
      </c>
      <c r="G1432" s="662" t="s">
        <v>608</v>
      </c>
      <c r="H1432" s="662" t="s">
        <v>3174</v>
      </c>
      <c r="I1432" s="662" t="s">
        <v>3175</v>
      </c>
      <c r="J1432" s="662" t="s">
        <v>3176</v>
      </c>
      <c r="K1432" s="662" t="s">
        <v>3177</v>
      </c>
      <c r="L1432" s="664">
        <v>50.85</v>
      </c>
      <c r="M1432" s="664">
        <v>15</v>
      </c>
      <c r="N1432" s="665">
        <v>762.75</v>
      </c>
    </row>
    <row r="1433" spans="1:14" ht="14.4" customHeight="1" x14ac:dyDescent="0.3">
      <c r="A1433" s="660" t="s">
        <v>3172</v>
      </c>
      <c r="B1433" s="661" t="s">
        <v>3244</v>
      </c>
      <c r="C1433" s="662" t="s">
        <v>3173</v>
      </c>
      <c r="D1433" s="663" t="s">
        <v>3262</v>
      </c>
      <c r="E1433" s="662" t="s">
        <v>586</v>
      </c>
      <c r="F1433" s="663" t="s">
        <v>3269</v>
      </c>
      <c r="G1433" s="662" t="s">
        <v>608</v>
      </c>
      <c r="H1433" s="662" t="s">
        <v>3178</v>
      </c>
      <c r="I1433" s="662" t="s">
        <v>3179</v>
      </c>
      <c r="J1433" s="662" t="s">
        <v>1996</v>
      </c>
      <c r="K1433" s="662" t="s">
        <v>3180</v>
      </c>
      <c r="L1433" s="664">
        <v>81.61</v>
      </c>
      <c r="M1433" s="664">
        <v>1</v>
      </c>
      <c r="N1433" s="665">
        <v>81.61</v>
      </c>
    </row>
    <row r="1434" spans="1:14" ht="14.4" customHeight="1" x14ac:dyDescent="0.3">
      <c r="A1434" s="660" t="s">
        <v>3172</v>
      </c>
      <c r="B1434" s="661" t="s">
        <v>3244</v>
      </c>
      <c r="C1434" s="662" t="s">
        <v>3173</v>
      </c>
      <c r="D1434" s="663" t="s">
        <v>3262</v>
      </c>
      <c r="E1434" s="662" t="s">
        <v>586</v>
      </c>
      <c r="F1434" s="663" t="s">
        <v>3269</v>
      </c>
      <c r="G1434" s="662" t="s">
        <v>608</v>
      </c>
      <c r="H1434" s="662" t="s">
        <v>3181</v>
      </c>
      <c r="I1434" s="662" t="s">
        <v>215</v>
      </c>
      <c r="J1434" s="662" t="s">
        <v>3182</v>
      </c>
      <c r="K1434" s="662"/>
      <c r="L1434" s="664">
        <v>62.79</v>
      </c>
      <c r="M1434" s="664">
        <v>4</v>
      </c>
      <c r="N1434" s="665">
        <v>251.16</v>
      </c>
    </row>
    <row r="1435" spans="1:14" ht="14.4" customHeight="1" x14ac:dyDescent="0.3">
      <c r="A1435" s="660" t="s">
        <v>3172</v>
      </c>
      <c r="B1435" s="661" t="s">
        <v>3244</v>
      </c>
      <c r="C1435" s="662" t="s">
        <v>3183</v>
      </c>
      <c r="D1435" s="663" t="s">
        <v>3263</v>
      </c>
      <c r="E1435" s="662" t="s">
        <v>586</v>
      </c>
      <c r="F1435" s="663" t="s">
        <v>3269</v>
      </c>
      <c r="G1435" s="662" t="s">
        <v>608</v>
      </c>
      <c r="H1435" s="662" t="s">
        <v>985</v>
      </c>
      <c r="I1435" s="662" t="s">
        <v>986</v>
      </c>
      <c r="J1435" s="662" t="s">
        <v>972</v>
      </c>
      <c r="K1435" s="662" t="s">
        <v>987</v>
      </c>
      <c r="L1435" s="664">
        <v>26.849931857327039</v>
      </c>
      <c r="M1435" s="664">
        <v>1</v>
      </c>
      <c r="N1435" s="665">
        <v>26.849931857327039</v>
      </c>
    </row>
    <row r="1436" spans="1:14" ht="14.4" customHeight="1" x14ac:dyDescent="0.3">
      <c r="A1436" s="660" t="s">
        <v>3184</v>
      </c>
      <c r="B1436" s="661" t="s">
        <v>3245</v>
      </c>
      <c r="C1436" s="662" t="s">
        <v>3185</v>
      </c>
      <c r="D1436" s="663" t="s">
        <v>3264</v>
      </c>
      <c r="E1436" s="662" t="s">
        <v>586</v>
      </c>
      <c r="F1436" s="663" t="s">
        <v>3269</v>
      </c>
      <c r="G1436" s="662" t="s">
        <v>608</v>
      </c>
      <c r="H1436" s="662" t="s">
        <v>2284</v>
      </c>
      <c r="I1436" s="662" t="s">
        <v>215</v>
      </c>
      <c r="J1436" s="662" t="s">
        <v>2285</v>
      </c>
      <c r="K1436" s="662"/>
      <c r="L1436" s="664">
        <v>139.1055276429955</v>
      </c>
      <c r="M1436" s="664">
        <v>1</v>
      </c>
      <c r="N1436" s="665">
        <v>139.1055276429955</v>
      </c>
    </row>
    <row r="1437" spans="1:14" ht="14.4" customHeight="1" x14ac:dyDescent="0.3">
      <c r="A1437" s="660" t="s">
        <v>3184</v>
      </c>
      <c r="B1437" s="661" t="s">
        <v>3245</v>
      </c>
      <c r="C1437" s="662" t="s">
        <v>3185</v>
      </c>
      <c r="D1437" s="663" t="s">
        <v>3264</v>
      </c>
      <c r="E1437" s="662" t="s">
        <v>586</v>
      </c>
      <c r="F1437" s="663" t="s">
        <v>3269</v>
      </c>
      <c r="G1437" s="662" t="s">
        <v>608</v>
      </c>
      <c r="H1437" s="662" t="s">
        <v>3186</v>
      </c>
      <c r="I1437" s="662" t="s">
        <v>215</v>
      </c>
      <c r="J1437" s="662" t="s">
        <v>3187</v>
      </c>
      <c r="K1437" s="662"/>
      <c r="L1437" s="664">
        <v>617.09999999999991</v>
      </c>
      <c r="M1437" s="664">
        <v>3</v>
      </c>
      <c r="N1437" s="665">
        <v>1851.2999999999997</v>
      </c>
    </row>
    <row r="1438" spans="1:14" ht="14.4" customHeight="1" x14ac:dyDescent="0.3">
      <c r="A1438" s="660" t="s">
        <v>3188</v>
      </c>
      <c r="B1438" s="661" t="s">
        <v>3246</v>
      </c>
      <c r="C1438" s="662" t="s">
        <v>1942</v>
      </c>
      <c r="D1438" s="663" t="s">
        <v>3265</v>
      </c>
      <c r="E1438" s="662" t="s">
        <v>586</v>
      </c>
      <c r="F1438" s="663" t="s">
        <v>3269</v>
      </c>
      <c r="G1438" s="662" t="s">
        <v>608</v>
      </c>
      <c r="H1438" s="662" t="s">
        <v>3189</v>
      </c>
      <c r="I1438" s="662" t="s">
        <v>3190</v>
      </c>
      <c r="J1438" s="662" t="s">
        <v>950</v>
      </c>
      <c r="K1438" s="662" t="s">
        <v>3191</v>
      </c>
      <c r="L1438" s="664">
        <v>34.390000000000008</v>
      </c>
      <c r="M1438" s="664">
        <v>3</v>
      </c>
      <c r="N1438" s="665">
        <v>103.17000000000002</v>
      </c>
    </row>
    <row r="1439" spans="1:14" ht="14.4" customHeight="1" x14ac:dyDescent="0.3">
      <c r="A1439" s="660" t="s">
        <v>3188</v>
      </c>
      <c r="B1439" s="661" t="s">
        <v>3246</v>
      </c>
      <c r="C1439" s="662" t="s">
        <v>1942</v>
      </c>
      <c r="D1439" s="663" t="s">
        <v>3265</v>
      </c>
      <c r="E1439" s="662" t="s">
        <v>586</v>
      </c>
      <c r="F1439" s="663" t="s">
        <v>3269</v>
      </c>
      <c r="G1439" s="662" t="s">
        <v>608</v>
      </c>
      <c r="H1439" s="662" t="s">
        <v>985</v>
      </c>
      <c r="I1439" s="662" t="s">
        <v>986</v>
      </c>
      <c r="J1439" s="662" t="s">
        <v>972</v>
      </c>
      <c r="K1439" s="662" t="s">
        <v>987</v>
      </c>
      <c r="L1439" s="664">
        <v>26.849999999999998</v>
      </c>
      <c r="M1439" s="664">
        <v>3</v>
      </c>
      <c r="N1439" s="665">
        <v>80.55</v>
      </c>
    </row>
    <row r="1440" spans="1:14" ht="14.4" customHeight="1" x14ac:dyDescent="0.3">
      <c r="A1440" s="660" t="s">
        <v>3188</v>
      </c>
      <c r="B1440" s="661" t="s">
        <v>3246</v>
      </c>
      <c r="C1440" s="662" t="s">
        <v>1942</v>
      </c>
      <c r="D1440" s="663" t="s">
        <v>3265</v>
      </c>
      <c r="E1440" s="662" t="s">
        <v>586</v>
      </c>
      <c r="F1440" s="663" t="s">
        <v>3269</v>
      </c>
      <c r="G1440" s="662" t="s">
        <v>608</v>
      </c>
      <c r="H1440" s="662" t="s">
        <v>3192</v>
      </c>
      <c r="I1440" s="662" t="s">
        <v>3193</v>
      </c>
      <c r="J1440" s="662" t="s">
        <v>1996</v>
      </c>
      <c r="K1440" s="662" t="s">
        <v>3194</v>
      </c>
      <c r="L1440" s="664">
        <v>49.520000000000017</v>
      </c>
      <c r="M1440" s="664">
        <v>2</v>
      </c>
      <c r="N1440" s="665">
        <v>99.040000000000035</v>
      </c>
    </row>
    <row r="1441" spans="1:14" ht="14.4" customHeight="1" x14ac:dyDescent="0.3">
      <c r="A1441" s="660" t="s">
        <v>3188</v>
      </c>
      <c r="B1441" s="661" t="s">
        <v>3246</v>
      </c>
      <c r="C1441" s="662" t="s">
        <v>1942</v>
      </c>
      <c r="D1441" s="663" t="s">
        <v>3265</v>
      </c>
      <c r="E1441" s="662" t="s">
        <v>586</v>
      </c>
      <c r="F1441" s="663" t="s">
        <v>3269</v>
      </c>
      <c r="G1441" s="662" t="s">
        <v>608</v>
      </c>
      <c r="H1441" s="662" t="s">
        <v>3195</v>
      </c>
      <c r="I1441" s="662" t="s">
        <v>3195</v>
      </c>
      <c r="J1441" s="662" t="s">
        <v>3196</v>
      </c>
      <c r="K1441" s="662" t="s">
        <v>3197</v>
      </c>
      <c r="L1441" s="664">
        <v>119.94156939971508</v>
      </c>
      <c r="M1441" s="664">
        <v>3</v>
      </c>
      <c r="N1441" s="665">
        <v>359.82470819914522</v>
      </c>
    </row>
    <row r="1442" spans="1:14" ht="14.4" customHeight="1" x14ac:dyDescent="0.3">
      <c r="A1442" s="660" t="s">
        <v>3188</v>
      </c>
      <c r="B1442" s="661" t="s">
        <v>3246</v>
      </c>
      <c r="C1442" s="662" t="s">
        <v>1942</v>
      </c>
      <c r="D1442" s="663" t="s">
        <v>3265</v>
      </c>
      <c r="E1442" s="662" t="s">
        <v>586</v>
      </c>
      <c r="F1442" s="663" t="s">
        <v>3269</v>
      </c>
      <c r="G1442" s="662" t="s">
        <v>608</v>
      </c>
      <c r="H1442" s="662" t="s">
        <v>3198</v>
      </c>
      <c r="I1442" s="662" t="s">
        <v>3199</v>
      </c>
      <c r="J1442" s="662" t="s">
        <v>3200</v>
      </c>
      <c r="K1442" s="662" t="s">
        <v>3201</v>
      </c>
      <c r="L1442" s="664">
        <v>104.61333333333334</v>
      </c>
      <c r="M1442" s="664">
        <v>3</v>
      </c>
      <c r="N1442" s="665">
        <v>313.84000000000003</v>
      </c>
    </row>
    <row r="1443" spans="1:14" ht="14.4" customHeight="1" x14ac:dyDescent="0.3">
      <c r="A1443" s="660" t="s">
        <v>3188</v>
      </c>
      <c r="B1443" s="661" t="s">
        <v>3246</v>
      </c>
      <c r="C1443" s="662" t="s">
        <v>3202</v>
      </c>
      <c r="D1443" s="663" t="s">
        <v>3266</v>
      </c>
      <c r="E1443" s="662" t="s">
        <v>586</v>
      </c>
      <c r="F1443" s="663" t="s">
        <v>3269</v>
      </c>
      <c r="G1443" s="662" t="s">
        <v>608</v>
      </c>
      <c r="H1443" s="662" t="s">
        <v>970</v>
      </c>
      <c r="I1443" s="662" t="s">
        <v>971</v>
      </c>
      <c r="J1443" s="662" t="s">
        <v>972</v>
      </c>
      <c r="K1443" s="662" t="s">
        <v>973</v>
      </c>
      <c r="L1443" s="664">
        <v>19.080000000000002</v>
      </c>
      <c r="M1443" s="664">
        <v>1</v>
      </c>
      <c r="N1443" s="665">
        <v>19.080000000000002</v>
      </c>
    </row>
    <row r="1444" spans="1:14" ht="14.4" customHeight="1" x14ac:dyDescent="0.3">
      <c r="A1444" s="660" t="s">
        <v>3188</v>
      </c>
      <c r="B1444" s="661" t="s">
        <v>3246</v>
      </c>
      <c r="C1444" s="662" t="s">
        <v>3202</v>
      </c>
      <c r="D1444" s="663" t="s">
        <v>3266</v>
      </c>
      <c r="E1444" s="662" t="s">
        <v>586</v>
      </c>
      <c r="F1444" s="663" t="s">
        <v>3269</v>
      </c>
      <c r="G1444" s="662" t="s">
        <v>608</v>
      </c>
      <c r="H1444" s="662" t="s">
        <v>1994</v>
      </c>
      <c r="I1444" s="662" t="s">
        <v>1995</v>
      </c>
      <c r="J1444" s="662" t="s">
        <v>1996</v>
      </c>
      <c r="K1444" s="662" t="s">
        <v>1997</v>
      </c>
      <c r="L1444" s="664">
        <v>62.20786463920092</v>
      </c>
      <c r="M1444" s="664">
        <v>1</v>
      </c>
      <c r="N1444" s="665">
        <v>62.20786463920092</v>
      </c>
    </row>
    <row r="1445" spans="1:14" ht="14.4" customHeight="1" x14ac:dyDescent="0.3">
      <c r="A1445" s="660" t="s">
        <v>3203</v>
      </c>
      <c r="B1445" s="661" t="s">
        <v>3247</v>
      </c>
      <c r="C1445" s="662" t="s">
        <v>3204</v>
      </c>
      <c r="D1445" s="663" t="s">
        <v>3267</v>
      </c>
      <c r="E1445" s="662" t="s">
        <v>586</v>
      </c>
      <c r="F1445" s="663" t="s">
        <v>3269</v>
      </c>
      <c r="G1445" s="662" t="s">
        <v>608</v>
      </c>
      <c r="H1445" s="662" t="s">
        <v>2284</v>
      </c>
      <c r="I1445" s="662" t="s">
        <v>215</v>
      </c>
      <c r="J1445" s="662" t="s">
        <v>2285</v>
      </c>
      <c r="K1445" s="662"/>
      <c r="L1445" s="664">
        <v>668.92859999999996</v>
      </c>
      <c r="M1445" s="664">
        <v>1</v>
      </c>
      <c r="N1445" s="665">
        <v>668.92859999999996</v>
      </c>
    </row>
    <row r="1446" spans="1:14" ht="14.4" customHeight="1" x14ac:dyDescent="0.3">
      <c r="A1446" s="660" t="s">
        <v>3203</v>
      </c>
      <c r="B1446" s="661" t="s">
        <v>3247</v>
      </c>
      <c r="C1446" s="662" t="s">
        <v>3204</v>
      </c>
      <c r="D1446" s="663" t="s">
        <v>3267</v>
      </c>
      <c r="E1446" s="662" t="s">
        <v>586</v>
      </c>
      <c r="F1446" s="663" t="s">
        <v>3269</v>
      </c>
      <c r="G1446" s="662" t="s">
        <v>608</v>
      </c>
      <c r="H1446" s="662" t="s">
        <v>3205</v>
      </c>
      <c r="I1446" s="662" t="s">
        <v>3206</v>
      </c>
      <c r="J1446" s="662" t="s">
        <v>3207</v>
      </c>
      <c r="K1446" s="662" t="s">
        <v>3208</v>
      </c>
      <c r="L1446" s="664">
        <v>646.66999999999996</v>
      </c>
      <c r="M1446" s="664">
        <v>1</v>
      </c>
      <c r="N1446" s="665">
        <v>646.66999999999996</v>
      </c>
    </row>
    <row r="1447" spans="1:14" ht="14.4" customHeight="1" x14ac:dyDescent="0.3">
      <c r="A1447" s="660" t="s">
        <v>3203</v>
      </c>
      <c r="B1447" s="661" t="s">
        <v>3247</v>
      </c>
      <c r="C1447" s="662" t="s">
        <v>3204</v>
      </c>
      <c r="D1447" s="663" t="s">
        <v>3267</v>
      </c>
      <c r="E1447" s="662" t="s">
        <v>586</v>
      </c>
      <c r="F1447" s="663" t="s">
        <v>3269</v>
      </c>
      <c r="G1447" s="662" t="s">
        <v>608</v>
      </c>
      <c r="H1447" s="662" t="s">
        <v>3209</v>
      </c>
      <c r="I1447" s="662" t="s">
        <v>3210</v>
      </c>
      <c r="J1447" s="662" t="s">
        <v>3211</v>
      </c>
      <c r="K1447" s="662" t="s">
        <v>3212</v>
      </c>
      <c r="L1447" s="664">
        <v>164.02999782253951</v>
      </c>
      <c r="M1447" s="664">
        <v>1</v>
      </c>
      <c r="N1447" s="665">
        <v>164.02999782253951</v>
      </c>
    </row>
    <row r="1448" spans="1:14" ht="14.4" customHeight="1" x14ac:dyDescent="0.3">
      <c r="A1448" s="660" t="s">
        <v>3203</v>
      </c>
      <c r="B1448" s="661" t="s">
        <v>3247</v>
      </c>
      <c r="C1448" s="662" t="s">
        <v>3204</v>
      </c>
      <c r="D1448" s="663" t="s">
        <v>3267</v>
      </c>
      <c r="E1448" s="662" t="s">
        <v>586</v>
      </c>
      <c r="F1448" s="663" t="s">
        <v>3269</v>
      </c>
      <c r="G1448" s="662" t="s">
        <v>608</v>
      </c>
      <c r="H1448" s="662" t="s">
        <v>1288</v>
      </c>
      <c r="I1448" s="662" t="s">
        <v>1288</v>
      </c>
      <c r="J1448" s="662" t="s">
        <v>1289</v>
      </c>
      <c r="K1448" s="662" t="s">
        <v>1290</v>
      </c>
      <c r="L1448" s="664">
        <v>109.99999999999997</v>
      </c>
      <c r="M1448" s="664">
        <v>1</v>
      </c>
      <c r="N1448" s="665">
        <v>109.99999999999997</v>
      </c>
    </row>
    <row r="1449" spans="1:14" ht="14.4" customHeight="1" x14ac:dyDescent="0.3">
      <c r="A1449" s="660" t="s">
        <v>3203</v>
      </c>
      <c r="B1449" s="661" t="s">
        <v>3247</v>
      </c>
      <c r="C1449" s="662" t="s">
        <v>3204</v>
      </c>
      <c r="D1449" s="663" t="s">
        <v>3267</v>
      </c>
      <c r="E1449" s="662" t="s">
        <v>586</v>
      </c>
      <c r="F1449" s="663" t="s">
        <v>3269</v>
      </c>
      <c r="G1449" s="662" t="s">
        <v>608</v>
      </c>
      <c r="H1449" s="662" t="s">
        <v>3213</v>
      </c>
      <c r="I1449" s="662" t="s">
        <v>3213</v>
      </c>
      <c r="J1449" s="662" t="s">
        <v>3214</v>
      </c>
      <c r="K1449" s="662" t="s">
        <v>3215</v>
      </c>
      <c r="L1449" s="664">
        <v>555.2361538461538</v>
      </c>
      <c r="M1449" s="664">
        <v>10</v>
      </c>
      <c r="N1449" s="665">
        <v>5552.3615384615377</v>
      </c>
    </row>
    <row r="1450" spans="1:14" ht="14.4" customHeight="1" x14ac:dyDescent="0.3">
      <c r="A1450" s="660" t="s">
        <v>3203</v>
      </c>
      <c r="B1450" s="661" t="s">
        <v>3247</v>
      </c>
      <c r="C1450" s="662" t="s">
        <v>3204</v>
      </c>
      <c r="D1450" s="663" t="s">
        <v>3267</v>
      </c>
      <c r="E1450" s="662" t="s">
        <v>586</v>
      </c>
      <c r="F1450" s="663" t="s">
        <v>3269</v>
      </c>
      <c r="G1450" s="662" t="s">
        <v>1311</v>
      </c>
      <c r="H1450" s="662" t="s">
        <v>3216</v>
      </c>
      <c r="I1450" s="662" t="s">
        <v>3217</v>
      </c>
      <c r="J1450" s="662" t="s">
        <v>1323</v>
      </c>
      <c r="K1450" s="662" t="s">
        <v>1540</v>
      </c>
      <c r="L1450" s="664">
        <v>218.69944496079788</v>
      </c>
      <c r="M1450" s="664">
        <v>1</v>
      </c>
      <c r="N1450" s="665">
        <v>218.69944496079788</v>
      </c>
    </row>
    <row r="1451" spans="1:14" ht="14.4" customHeight="1" x14ac:dyDescent="0.3">
      <c r="A1451" s="660" t="s">
        <v>3203</v>
      </c>
      <c r="B1451" s="661" t="s">
        <v>3247</v>
      </c>
      <c r="C1451" s="662" t="s">
        <v>3204</v>
      </c>
      <c r="D1451" s="663" t="s">
        <v>3267</v>
      </c>
      <c r="E1451" s="662" t="s">
        <v>1617</v>
      </c>
      <c r="F1451" s="663" t="s">
        <v>3272</v>
      </c>
      <c r="G1451" s="662" t="s">
        <v>608</v>
      </c>
      <c r="H1451" s="662" t="s">
        <v>3218</v>
      </c>
      <c r="I1451" s="662" t="s">
        <v>3219</v>
      </c>
      <c r="J1451" s="662" t="s">
        <v>3220</v>
      </c>
      <c r="K1451" s="662" t="s">
        <v>3221</v>
      </c>
      <c r="L1451" s="664">
        <v>13.460000000000003</v>
      </c>
      <c r="M1451" s="664">
        <v>3</v>
      </c>
      <c r="N1451" s="665">
        <v>40.38000000000001</v>
      </c>
    </row>
    <row r="1452" spans="1:14" ht="14.4" customHeight="1" x14ac:dyDescent="0.3">
      <c r="A1452" s="660" t="s">
        <v>3203</v>
      </c>
      <c r="B1452" s="661" t="s">
        <v>3247</v>
      </c>
      <c r="C1452" s="662" t="s">
        <v>3222</v>
      </c>
      <c r="D1452" s="663" t="s">
        <v>3268</v>
      </c>
      <c r="E1452" s="662" t="s">
        <v>586</v>
      </c>
      <c r="F1452" s="663" t="s">
        <v>3269</v>
      </c>
      <c r="G1452" s="662" t="s">
        <v>608</v>
      </c>
      <c r="H1452" s="662" t="s">
        <v>2284</v>
      </c>
      <c r="I1452" s="662" t="s">
        <v>215</v>
      </c>
      <c r="J1452" s="662" t="s">
        <v>2285</v>
      </c>
      <c r="K1452" s="662"/>
      <c r="L1452" s="664">
        <v>2043.2</v>
      </c>
      <c r="M1452" s="664">
        <v>1</v>
      </c>
      <c r="N1452" s="665">
        <v>2043.2</v>
      </c>
    </row>
    <row r="1453" spans="1:14" ht="14.4" customHeight="1" x14ac:dyDescent="0.3">
      <c r="A1453" s="660" t="s">
        <v>3203</v>
      </c>
      <c r="B1453" s="661" t="s">
        <v>3247</v>
      </c>
      <c r="C1453" s="662" t="s">
        <v>3222</v>
      </c>
      <c r="D1453" s="663" t="s">
        <v>3268</v>
      </c>
      <c r="E1453" s="662" t="s">
        <v>586</v>
      </c>
      <c r="F1453" s="663" t="s">
        <v>3269</v>
      </c>
      <c r="G1453" s="662" t="s">
        <v>608</v>
      </c>
      <c r="H1453" s="662" t="s">
        <v>3209</v>
      </c>
      <c r="I1453" s="662" t="s">
        <v>3210</v>
      </c>
      <c r="J1453" s="662" t="s">
        <v>3211</v>
      </c>
      <c r="K1453" s="662" t="s">
        <v>3212</v>
      </c>
      <c r="L1453" s="664">
        <v>164.34955654058055</v>
      </c>
      <c r="M1453" s="664">
        <v>2</v>
      </c>
      <c r="N1453" s="665">
        <v>328.6991130811611</v>
      </c>
    </row>
    <row r="1454" spans="1:14" ht="14.4" customHeight="1" x14ac:dyDescent="0.3">
      <c r="A1454" s="660" t="s">
        <v>3203</v>
      </c>
      <c r="B1454" s="661" t="s">
        <v>3247</v>
      </c>
      <c r="C1454" s="662" t="s">
        <v>3222</v>
      </c>
      <c r="D1454" s="663" t="s">
        <v>3268</v>
      </c>
      <c r="E1454" s="662" t="s">
        <v>586</v>
      </c>
      <c r="F1454" s="663" t="s">
        <v>3269</v>
      </c>
      <c r="G1454" s="662" t="s">
        <v>608</v>
      </c>
      <c r="H1454" s="662" t="s">
        <v>3223</v>
      </c>
      <c r="I1454" s="662" t="s">
        <v>3224</v>
      </c>
      <c r="J1454" s="662" t="s">
        <v>3225</v>
      </c>
      <c r="K1454" s="662" t="s">
        <v>3226</v>
      </c>
      <c r="L1454" s="664">
        <v>2475</v>
      </c>
      <c r="M1454" s="664">
        <v>2</v>
      </c>
      <c r="N1454" s="665">
        <v>4950</v>
      </c>
    </row>
    <row r="1455" spans="1:14" ht="14.4" customHeight="1" x14ac:dyDescent="0.3">
      <c r="A1455" s="660" t="s">
        <v>3203</v>
      </c>
      <c r="B1455" s="661" t="s">
        <v>3247</v>
      </c>
      <c r="C1455" s="662" t="s">
        <v>3222</v>
      </c>
      <c r="D1455" s="663" t="s">
        <v>3268</v>
      </c>
      <c r="E1455" s="662" t="s">
        <v>586</v>
      </c>
      <c r="F1455" s="663" t="s">
        <v>3269</v>
      </c>
      <c r="G1455" s="662" t="s">
        <v>608</v>
      </c>
      <c r="H1455" s="662" t="s">
        <v>3227</v>
      </c>
      <c r="I1455" s="662" t="s">
        <v>3228</v>
      </c>
      <c r="J1455" s="662" t="s">
        <v>3229</v>
      </c>
      <c r="K1455" s="662" t="s">
        <v>3230</v>
      </c>
      <c r="L1455" s="664">
        <v>1733.35</v>
      </c>
      <c r="M1455" s="664">
        <v>2</v>
      </c>
      <c r="N1455" s="665">
        <v>3466.7</v>
      </c>
    </row>
    <row r="1456" spans="1:14" ht="14.4" customHeight="1" x14ac:dyDescent="0.3">
      <c r="A1456" s="660" t="s">
        <v>3203</v>
      </c>
      <c r="B1456" s="661" t="s">
        <v>3247</v>
      </c>
      <c r="C1456" s="662" t="s">
        <v>3222</v>
      </c>
      <c r="D1456" s="663" t="s">
        <v>3268</v>
      </c>
      <c r="E1456" s="662" t="s">
        <v>586</v>
      </c>
      <c r="F1456" s="663" t="s">
        <v>3269</v>
      </c>
      <c r="G1456" s="662" t="s">
        <v>608</v>
      </c>
      <c r="H1456" s="662" t="s">
        <v>3231</v>
      </c>
      <c r="I1456" s="662" t="s">
        <v>3231</v>
      </c>
      <c r="J1456" s="662" t="s">
        <v>3232</v>
      </c>
      <c r="K1456" s="662" t="s">
        <v>1290</v>
      </c>
      <c r="L1456" s="664">
        <v>187.62949372503272</v>
      </c>
      <c r="M1456" s="664">
        <v>1</v>
      </c>
      <c r="N1456" s="665">
        <v>187.62949372503272</v>
      </c>
    </row>
    <row r="1457" spans="1:14" ht="14.4" customHeight="1" x14ac:dyDescent="0.3">
      <c r="A1457" s="660" t="s">
        <v>3203</v>
      </c>
      <c r="B1457" s="661" t="s">
        <v>3247</v>
      </c>
      <c r="C1457" s="662" t="s">
        <v>3222</v>
      </c>
      <c r="D1457" s="663" t="s">
        <v>3268</v>
      </c>
      <c r="E1457" s="662" t="s">
        <v>586</v>
      </c>
      <c r="F1457" s="663" t="s">
        <v>3269</v>
      </c>
      <c r="G1457" s="662" t="s">
        <v>608</v>
      </c>
      <c r="H1457" s="662" t="s">
        <v>3233</v>
      </c>
      <c r="I1457" s="662" t="s">
        <v>215</v>
      </c>
      <c r="J1457" s="662" t="s">
        <v>3234</v>
      </c>
      <c r="K1457" s="662"/>
      <c r="L1457" s="664">
        <v>233.04599999999999</v>
      </c>
      <c r="M1457" s="664">
        <v>10</v>
      </c>
      <c r="N1457" s="665">
        <v>2330.46</v>
      </c>
    </row>
    <row r="1458" spans="1:14" ht="14.4" customHeight="1" thickBot="1" x14ac:dyDescent="0.35">
      <c r="A1458" s="666" t="s">
        <v>3203</v>
      </c>
      <c r="B1458" s="667" t="s">
        <v>3247</v>
      </c>
      <c r="C1458" s="668" t="s">
        <v>3222</v>
      </c>
      <c r="D1458" s="669" t="s">
        <v>3268</v>
      </c>
      <c r="E1458" s="668" t="s">
        <v>1617</v>
      </c>
      <c r="F1458" s="669" t="s">
        <v>3272</v>
      </c>
      <c r="G1458" s="668" t="s">
        <v>608</v>
      </c>
      <c r="H1458" s="668" t="s">
        <v>3235</v>
      </c>
      <c r="I1458" s="668" t="s">
        <v>3236</v>
      </c>
      <c r="J1458" s="668" t="s">
        <v>3237</v>
      </c>
      <c r="K1458" s="668" t="s">
        <v>3238</v>
      </c>
      <c r="L1458" s="670">
        <v>29.28992096789537</v>
      </c>
      <c r="M1458" s="670">
        <v>1</v>
      </c>
      <c r="N1458" s="671">
        <v>29.28992096789537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3277</v>
      </c>
      <c r="B5" s="658">
        <v>43422.636716738962</v>
      </c>
      <c r="C5" s="676">
        <v>0.12073790088606853</v>
      </c>
      <c r="D5" s="658">
        <v>316221.15697248298</v>
      </c>
      <c r="E5" s="676">
        <v>0.87926209911393138</v>
      </c>
      <c r="F5" s="659">
        <v>359643.79368922196</v>
      </c>
    </row>
    <row r="6" spans="1:6" ht="14.4" customHeight="1" x14ac:dyDescent="0.3">
      <c r="A6" s="687" t="s">
        <v>3278</v>
      </c>
      <c r="B6" s="664">
        <v>6110.5852892803432</v>
      </c>
      <c r="C6" s="677">
        <v>2.8619724124226815E-2</v>
      </c>
      <c r="D6" s="664">
        <v>207398.99512305096</v>
      </c>
      <c r="E6" s="677">
        <v>0.97138027587577325</v>
      </c>
      <c r="F6" s="665">
        <v>213509.5804123313</v>
      </c>
    </row>
    <row r="7" spans="1:6" ht="14.4" customHeight="1" x14ac:dyDescent="0.3">
      <c r="A7" s="687" t="s">
        <v>3279</v>
      </c>
      <c r="B7" s="664">
        <v>3425.763537729074</v>
      </c>
      <c r="C7" s="677">
        <v>3.2296632978425312E-2</v>
      </c>
      <c r="D7" s="664">
        <v>102646.08426193292</v>
      </c>
      <c r="E7" s="677">
        <v>0.96770336702157467</v>
      </c>
      <c r="F7" s="665">
        <v>106071.84779966199</v>
      </c>
    </row>
    <row r="8" spans="1:6" ht="14.4" customHeight="1" thickBot="1" x14ac:dyDescent="0.35">
      <c r="A8" s="688" t="s">
        <v>3280</v>
      </c>
      <c r="B8" s="679"/>
      <c r="C8" s="680">
        <v>0</v>
      </c>
      <c r="D8" s="679">
        <v>610.53950238044763</v>
      </c>
      <c r="E8" s="680">
        <v>1</v>
      </c>
      <c r="F8" s="681">
        <v>610.53950238044763</v>
      </c>
    </row>
    <row r="9" spans="1:6" ht="14.4" customHeight="1" thickBot="1" x14ac:dyDescent="0.35">
      <c r="A9" s="682" t="s">
        <v>3</v>
      </c>
      <c r="B9" s="683">
        <v>52958.985543748378</v>
      </c>
      <c r="C9" s="684">
        <v>7.789967599587394E-2</v>
      </c>
      <c r="D9" s="683">
        <v>626876.77585984732</v>
      </c>
      <c r="E9" s="684">
        <v>0.92210032400412589</v>
      </c>
      <c r="F9" s="685">
        <v>679835.7614035958</v>
      </c>
    </row>
    <row r="10" spans="1:6" ht="14.4" customHeight="1" thickBot="1" x14ac:dyDescent="0.35"/>
    <row r="11" spans="1:6" ht="14.4" customHeight="1" x14ac:dyDescent="0.3">
      <c r="A11" s="686" t="s">
        <v>3281</v>
      </c>
      <c r="B11" s="658">
        <v>22943.941226374445</v>
      </c>
      <c r="C11" s="676">
        <v>0.22225799475037922</v>
      </c>
      <c r="D11" s="658">
        <v>80287.176521012225</v>
      </c>
      <c r="E11" s="676">
        <v>0.77774200524962078</v>
      </c>
      <c r="F11" s="659">
        <v>103231.11774738667</v>
      </c>
    </row>
    <row r="12" spans="1:6" ht="14.4" customHeight="1" x14ac:dyDescent="0.3">
      <c r="A12" s="687" t="s">
        <v>3282</v>
      </c>
      <c r="B12" s="664">
        <v>11335.2</v>
      </c>
      <c r="C12" s="677">
        <v>0.25749747121237587</v>
      </c>
      <c r="D12" s="664">
        <v>32685.426480836704</v>
      </c>
      <c r="E12" s="677">
        <v>0.74250252878762413</v>
      </c>
      <c r="F12" s="665">
        <v>44020.626480836705</v>
      </c>
    </row>
    <row r="13" spans="1:6" ht="14.4" customHeight="1" x14ac:dyDescent="0.3">
      <c r="A13" s="687" t="s">
        <v>3283</v>
      </c>
      <c r="B13" s="664">
        <v>6089.6480000000001</v>
      </c>
      <c r="C13" s="677">
        <v>0.45093172935020887</v>
      </c>
      <c r="D13" s="664">
        <v>7414.9417275296255</v>
      </c>
      <c r="E13" s="677">
        <v>0.54906827064979113</v>
      </c>
      <c r="F13" s="665">
        <v>13504.589727529627</v>
      </c>
    </row>
    <row r="14" spans="1:6" ht="14.4" customHeight="1" x14ac:dyDescent="0.3">
      <c r="A14" s="687" t="s">
        <v>3284</v>
      </c>
      <c r="B14" s="664">
        <v>2923.364589405161</v>
      </c>
      <c r="C14" s="677">
        <v>0.54148089987562054</v>
      </c>
      <c r="D14" s="664">
        <v>2475.4677425878322</v>
      </c>
      <c r="E14" s="677">
        <v>0.45851910012437941</v>
      </c>
      <c r="F14" s="665">
        <v>5398.8323319929932</v>
      </c>
    </row>
    <row r="15" spans="1:6" ht="14.4" customHeight="1" x14ac:dyDescent="0.3">
      <c r="A15" s="687" t="s">
        <v>3285</v>
      </c>
      <c r="B15" s="664">
        <v>2212.52</v>
      </c>
      <c r="C15" s="677">
        <v>1.4475252988098632E-2</v>
      </c>
      <c r="D15" s="664">
        <v>150635.93120282912</v>
      </c>
      <c r="E15" s="677">
        <v>0.9855247470119014</v>
      </c>
      <c r="F15" s="665">
        <v>152848.45120282911</v>
      </c>
    </row>
    <row r="16" spans="1:6" ht="14.4" customHeight="1" x14ac:dyDescent="0.3">
      <c r="A16" s="687" t="s">
        <v>3286</v>
      </c>
      <c r="B16" s="664">
        <v>1551.1720000000005</v>
      </c>
      <c r="C16" s="677">
        <v>8.2665506515578538E-2</v>
      </c>
      <c r="D16" s="664">
        <v>17213.268761125411</v>
      </c>
      <c r="E16" s="677">
        <v>0.91733449348442131</v>
      </c>
      <c r="F16" s="665">
        <v>18764.440761125414</v>
      </c>
    </row>
    <row r="17" spans="1:6" ht="14.4" customHeight="1" x14ac:dyDescent="0.3">
      <c r="A17" s="687" t="s">
        <v>3287</v>
      </c>
      <c r="B17" s="664">
        <v>1401.7679999999998</v>
      </c>
      <c r="C17" s="677">
        <v>0.1117558895095144</v>
      </c>
      <c r="D17" s="664">
        <v>11141.356180320354</v>
      </c>
      <c r="E17" s="677">
        <v>0.88824411049048557</v>
      </c>
      <c r="F17" s="665">
        <v>12543.124180320354</v>
      </c>
    </row>
    <row r="18" spans="1:6" ht="14.4" customHeight="1" x14ac:dyDescent="0.3">
      <c r="A18" s="687" t="s">
        <v>3288</v>
      </c>
      <c r="B18" s="664">
        <v>900.00070203790347</v>
      </c>
      <c r="C18" s="677">
        <v>1.7095889602185024E-2</v>
      </c>
      <c r="D18" s="664">
        <v>51744.273622409914</v>
      </c>
      <c r="E18" s="677">
        <v>0.98290411039781489</v>
      </c>
      <c r="F18" s="665">
        <v>52644.274324447819</v>
      </c>
    </row>
    <row r="19" spans="1:6" ht="14.4" customHeight="1" x14ac:dyDescent="0.3">
      <c r="A19" s="687" t="s">
        <v>3289</v>
      </c>
      <c r="B19" s="664">
        <v>866.16</v>
      </c>
      <c r="C19" s="677">
        <v>1.953733747398205E-2</v>
      </c>
      <c r="D19" s="664">
        <v>43467.414170660086</v>
      </c>
      <c r="E19" s="677">
        <v>0.98046266252601788</v>
      </c>
      <c r="F19" s="665">
        <v>44333.574170660089</v>
      </c>
    </row>
    <row r="20" spans="1:6" ht="14.4" customHeight="1" x14ac:dyDescent="0.3">
      <c r="A20" s="687" t="s">
        <v>3290</v>
      </c>
      <c r="B20" s="664">
        <v>775.1580866505152</v>
      </c>
      <c r="C20" s="677">
        <v>0.14067215407854167</v>
      </c>
      <c r="D20" s="664">
        <v>4735.2294646606006</v>
      </c>
      <c r="E20" s="677">
        <v>0.85932784592145828</v>
      </c>
      <c r="F20" s="665">
        <v>5510.3875513111161</v>
      </c>
    </row>
    <row r="21" spans="1:6" ht="14.4" customHeight="1" x14ac:dyDescent="0.3">
      <c r="A21" s="687" t="s">
        <v>3291</v>
      </c>
      <c r="B21" s="664">
        <v>647.55899999999997</v>
      </c>
      <c r="C21" s="677">
        <v>1</v>
      </c>
      <c r="D21" s="664"/>
      <c r="E21" s="677">
        <v>0</v>
      </c>
      <c r="F21" s="665">
        <v>647.55899999999997</v>
      </c>
    </row>
    <row r="22" spans="1:6" ht="14.4" customHeight="1" x14ac:dyDescent="0.3">
      <c r="A22" s="687" t="s">
        <v>3292</v>
      </c>
      <c r="B22" s="664">
        <v>582.57999999999993</v>
      </c>
      <c r="C22" s="677">
        <v>0.15708935201788274</v>
      </c>
      <c r="D22" s="664">
        <v>3126.0100000000011</v>
      </c>
      <c r="E22" s="677">
        <v>0.84291064798211723</v>
      </c>
      <c r="F22" s="665">
        <v>3708.5900000000011</v>
      </c>
    </row>
    <row r="23" spans="1:6" ht="14.4" customHeight="1" x14ac:dyDescent="0.3">
      <c r="A23" s="687" t="s">
        <v>3293</v>
      </c>
      <c r="B23" s="664">
        <v>302.18885079584538</v>
      </c>
      <c r="C23" s="677">
        <v>0.34371012062351791</v>
      </c>
      <c r="D23" s="664">
        <v>577.00798590960403</v>
      </c>
      <c r="E23" s="677">
        <v>0.65628987937648209</v>
      </c>
      <c r="F23" s="665">
        <v>879.19683670544941</v>
      </c>
    </row>
    <row r="24" spans="1:6" ht="14.4" customHeight="1" x14ac:dyDescent="0.3">
      <c r="A24" s="687" t="s">
        <v>3294</v>
      </c>
      <c r="B24" s="664">
        <v>157.96843848449888</v>
      </c>
      <c r="C24" s="677">
        <v>1.2163976836302102E-2</v>
      </c>
      <c r="D24" s="664">
        <v>12828.609932255142</v>
      </c>
      <c r="E24" s="677">
        <v>0.9878360231636979</v>
      </c>
      <c r="F24" s="665">
        <v>12986.57837073964</v>
      </c>
    </row>
    <row r="25" spans="1:6" ht="14.4" customHeight="1" x14ac:dyDescent="0.3">
      <c r="A25" s="687" t="s">
        <v>3295</v>
      </c>
      <c r="B25" s="664">
        <v>131.97999999999999</v>
      </c>
      <c r="C25" s="677">
        <v>0.12845773802267435</v>
      </c>
      <c r="D25" s="664">
        <v>895.43961700044815</v>
      </c>
      <c r="E25" s="677">
        <v>0.87154226197732565</v>
      </c>
      <c r="F25" s="665">
        <v>1027.4196170004482</v>
      </c>
    </row>
    <row r="26" spans="1:6" ht="14.4" customHeight="1" x14ac:dyDescent="0.3">
      <c r="A26" s="687" t="s">
        <v>3296</v>
      </c>
      <c r="B26" s="664">
        <v>101.14664999999998</v>
      </c>
      <c r="C26" s="677">
        <v>0.33081850610628105</v>
      </c>
      <c r="D26" s="664">
        <v>204.60000000000002</v>
      </c>
      <c r="E26" s="677">
        <v>0.66918149389371895</v>
      </c>
      <c r="F26" s="665">
        <v>305.74664999999999</v>
      </c>
    </row>
    <row r="27" spans="1:6" ht="14.4" customHeight="1" x14ac:dyDescent="0.3">
      <c r="A27" s="687" t="s">
        <v>3297</v>
      </c>
      <c r="B27" s="664">
        <v>36.629999999999995</v>
      </c>
      <c r="C27" s="677">
        <v>4.7456854358513795E-2</v>
      </c>
      <c r="D27" s="664">
        <v>735.22899687488552</v>
      </c>
      <c r="E27" s="677">
        <v>0.95254314564148623</v>
      </c>
      <c r="F27" s="665">
        <v>771.85899687488552</v>
      </c>
    </row>
    <row r="28" spans="1:6" ht="14.4" customHeight="1" x14ac:dyDescent="0.3">
      <c r="A28" s="687" t="s">
        <v>3298</v>
      </c>
      <c r="B28" s="664"/>
      <c r="C28" s="677">
        <v>0</v>
      </c>
      <c r="D28" s="664">
        <v>5846.6088779170523</v>
      </c>
      <c r="E28" s="677">
        <v>1</v>
      </c>
      <c r="F28" s="665">
        <v>5846.6088779170523</v>
      </c>
    </row>
    <row r="29" spans="1:6" ht="14.4" customHeight="1" x14ac:dyDescent="0.3">
      <c r="A29" s="687" t="s">
        <v>3299</v>
      </c>
      <c r="B29" s="664"/>
      <c r="C29" s="677">
        <v>0</v>
      </c>
      <c r="D29" s="664">
        <v>10809.074302529116</v>
      </c>
      <c r="E29" s="677">
        <v>1</v>
      </c>
      <c r="F29" s="665">
        <v>10809.074302529116</v>
      </c>
    </row>
    <row r="30" spans="1:6" ht="14.4" customHeight="1" x14ac:dyDescent="0.3">
      <c r="A30" s="687" t="s">
        <v>3300</v>
      </c>
      <c r="B30" s="664"/>
      <c r="C30" s="677">
        <v>0</v>
      </c>
      <c r="D30" s="664">
        <v>628.5960172459678</v>
      </c>
      <c r="E30" s="677">
        <v>1</v>
      </c>
      <c r="F30" s="665">
        <v>628.5960172459678</v>
      </c>
    </row>
    <row r="31" spans="1:6" ht="14.4" customHeight="1" x14ac:dyDescent="0.3">
      <c r="A31" s="687" t="s">
        <v>3301</v>
      </c>
      <c r="B31" s="664"/>
      <c r="C31" s="677">
        <v>0</v>
      </c>
      <c r="D31" s="664">
        <v>693.56695275682773</v>
      </c>
      <c r="E31" s="677">
        <v>1</v>
      </c>
      <c r="F31" s="665">
        <v>693.56695275682773</v>
      </c>
    </row>
    <row r="32" spans="1:6" ht="14.4" customHeight="1" x14ac:dyDescent="0.3">
      <c r="A32" s="687" t="s">
        <v>3302</v>
      </c>
      <c r="B32" s="664"/>
      <c r="C32" s="677">
        <v>0</v>
      </c>
      <c r="D32" s="664">
        <v>33787.170582778766</v>
      </c>
      <c r="E32" s="677">
        <v>1</v>
      </c>
      <c r="F32" s="665">
        <v>33787.170582778766</v>
      </c>
    </row>
    <row r="33" spans="1:6" ht="14.4" customHeight="1" x14ac:dyDescent="0.3">
      <c r="A33" s="687" t="s">
        <v>3303</v>
      </c>
      <c r="B33" s="664"/>
      <c r="C33" s="677">
        <v>0</v>
      </c>
      <c r="D33" s="664">
        <v>149.24983230215946</v>
      </c>
      <c r="E33" s="677">
        <v>1</v>
      </c>
      <c r="F33" s="665">
        <v>149.24983230215946</v>
      </c>
    </row>
    <row r="34" spans="1:6" ht="14.4" customHeight="1" x14ac:dyDescent="0.3">
      <c r="A34" s="687" t="s">
        <v>3304</v>
      </c>
      <c r="B34" s="664"/>
      <c r="C34" s="677">
        <v>0</v>
      </c>
      <c r="D34" s="664">
        <v>381.79999999999995</v>
      </c>
      <c r="E34" s="677">
        <v>1</v>
      </c>
      <c r="F34" s="665">
        <v>381.79999999999995</v>
      </c>
    </row>
    <row r="35" spans="1:6" ht="14.4" customHeight="1" x14ac:dyDescent="0.3">
      <c r="A35" s="687" t="s">
        <v>3305</v>
      </c>
      <c r="B35" s="664"/>
      <c r="C35" s="677">
        <v>0</v>
      </c>
      <c r="D35" s="664">
        <v>1662.0897380023625</v>
      </c>
      <c r="E35" s="677">
        <v>1</v>
      </c>
      <c r="F35" s="665">
        <v>1662.0897380023625</v>
      </c>
    </row>
    <row r="36" spans="1:6" ht="14.4" customHeight="1" x14ac:dyDescent="0.3">
      <c r="A36" s="687" t="s">
        <v>3306</v>
      </c>
      <c r="B36" s="664"/>
      <c r="C36" s="677">
        <v>0</v>
      </c>
      <c r="D36" s="664">
        <v>2274.8000000000002</v>
      </c>
      <c r="E36" s="677">
        <v>1</v>
      </c>
      <c r="F36" s="665">
        <v>2274.8000000000002</v>
      </c>
    </row>
    <row r="37" spans="1:6" ht="14.4" customHeight="1" x14ac:dyDescent="0.3">
      <c r="A37" s="687" t="s">
        <v>3307</v>
      </c>
      <c r="B37" s="664"/>
      <c r="C37" s="677">
        <v>0</v>
      </c>
      <c r="D37" s="664">
        <v>1452.9956797434579</v>
      </c>
      <c r="E37" s="677">
        <v>1</v>
      </c>
      <c r="F37" s="665">
        <v>1452.9956797434579</v>
      </c>
    </row>
    <row r="38" spans="1:6" ht="14.4" customHeight="1" x14ac:dyDescent="0.3">
      <c r="A38" s="687" t="s">
        <v>3308</v>
      </c>
      <c r="B38" s="664"/>
      <c r="C38" s="677">
        <v>0</v>
      </c>
      <c r="D38" s="664">
        <v>60.02999999999998</v>
      </c>
      <c r="E38" s="677">
        <v>1</v>
      </c>
      <c r="F38" s="665">
        <v>60.02999999999998</v>
      </c>
    </row>
    <row r="39" spans="1:6" ht="14.4" customHeight="1" x14ac:dyDescent="0.3">
      <c r="A39" s="687" t="s">
        <v>3309</v>
      </c>
      <c r="B39" s="664"/>
      <c r="C39" s="677">
        <v>0</v>
      </c>
      <c r="D39" s="664">
        <v>1249.4680358471242</v>
      </c>
      <c r="E39" s="677">
        <v>1</v>
      </c>
      <c r="F39" s="665">
        <v>1249.4680358471242</v>
      </c>
    </row>
    <row r="40" spans="1:6" ht="14.4" customHeight="1" x14ac:dyDescent="0.3">
      <c r="A40" s="687" t="s">
        <v>3310</v>
      </c>
      <c r="B40" s="664"/>
      <c r="C40" s="677">
        <v>0</v>
      </c>
      <c r="D40" s="664">
        <v>1385.4222886170435</v>
      </c>
      <c r="E40" s="677">
        <v>1</v>
      </c>
      <c r="F40" s="665">
        <v>1385.4222886170435</v>
      </c>
    </row>
    <row r="41" spans="1:6" ht="14.4" customHeight="1" x14ac:dyDescent="0.3">
      <c r="A41" s="687" t="s">
        <v>3311</v>
      </c>
      <c r="B41" s="664"/>
      <c r="C41" s="677">
        <v>0</v>
      </c>
      <c r="D41" s="664">
        <v>352.66</v>
      </c>
      <c r="E41" s="677">
        <v>1</v>
      </c>
      <c r="F41" s="665">
        <v>352.66</v>
      </c>
    </row>
    <row r="42" spans="1:6" ht="14.4" customHeight="1" x14ac:dyDescent="0.3">
      <c r="A42" s="687" t="s">
        <v>3312</v>
      </c>
      <c r="B42" s="664"/>
      <c r="C42" s="677">
        <v>0</v>
      </c>
      <c r="D42" s="664">
        <v>408.65221606422875</v>
      </c>
      <c r="E42" s="677">
        <v>1</v>
      </c>
      <c r="F42" s="665">
        <v>408.65221606422875</v>
      </c>
    </row>
    <row r="43" spans="1:6" ht="14.4" customHeight="1" x14ac:dyDescent="0.3">
      <c r="A43" s="687" t="s">
        <v>3313</v>
      </c>
      <c r="B43" s="664"/>
      <c r="C43" s="677">
        <v>0</v>
      </c>
      <c r="D43" s="664">
        <v>479.37999999999994</v>
      </c>
      <c r="E43" s="677">
        <v>1</v>
      </c>
      <c r="F43" s="665">
        <v>479.37999999999994</v>
      </c>
    </row>
    <row r="44" spans="1:6" ht="14.4" customHeight="1" x14ac:dyDescent="0.3">
      <c r="A44" s="687" t="s">
        <v>3314</v>
      </c>
      <c r="B44" s="664"/>
      <c r="C44" s="677">
        <v>0</v>
      </c>
      <c r="D44" s="664">
        <v>7473.3400773555422</v>
      </c>
      <c r="E44" s="677">
        <v>1</v>
      </c>
      <c r="F44" s="665">
        <v>7473.3400773555422</v>
      </c>
    </row>
    <row r="45" spans="1:6" ht="14.4" customHeight="1" x14ac:dyDescent="0.3">
      <c r="A45" s="687" t="s">
        <v>3315</v>
      </c>
      <c r="B45" s="664"/>
      <c r="C45" s="677">
        <v>0</v>
      </c>
      <c r="D45" s="664">
        <v>8132.8554080223776</v>
      </c>
      <c r="E45" s="677">
        <v>1</v>
      </c>
      <c r="F45" s="665">
        <v>8132.8554080223776</v>
      </c>
    </row>
    <row r="46" spans="1:6" ht="14.4" customHeight="1" x14ac:dyDescent="0.3">
      <c r="A46" s="687" t="s">
        <v>3316</v>
      </c>
      <c r="B46" s="664"/>
      <c r="C46" s="677">
        <v>0</v>
      </c>
      <c r="D46" s="664">
        <v>243.15032672928874</v>
      </c>
      <c r="E46" s="677">
        <v>1</v>
      </c>
      <c r="F46" s="665">
        <v>243.15032672928874</v>
      </c>
    </row>
    <row r="47" spans="1:6" ht="14.4" customHeight="1" x14ac:dyDescent="0.3">
      <c r="A47" s="687" t="s">
        <v>3317</v>
      </c>
      <c r="B47" s="664"/>
      <c r="C47" s="677">
        <v>0</v>
      </c>
      <c r="D47" s="664">
        <v>1113.400019360774</v>
      </c>
      <c r="E47" s="677">
        <v>1</v>
      </c>
      <c r="F47" s="665">
        <v>1113.400019360774</v>
      </c>
    </row>
    <row r="48" spans="1:6" ht="14.4" customHeight="1" x14ac:dyDescent="0.3">
      <c r="A48" s="687" t="s">
        <v>3318</v>
      </c>
      <c r="B48" s="664"/>
      <c r="C48" s="677">
        <v>0</v>
      </c>
      <c r="D48" s="664">
        <v>1149.425</v>
      </c>
      <c r="E48" s="677">
        <v>1</v>
      </c>
      <c r="F48" s="665">
        <v>1149.425</v>
      </c>
    </row>
    <row r="49" spans="1:6" ht="14.4" customHeight="1" x14ac:dyDescent="0.3">
      <c r="A49" s="687" t="s">
        <v>3319</v>
      </c>
      <c r="B49" s="664"/>
      <c r="C49" s="677">
        <v>0</v>
      </c>
      <c r="D49" s="664">
        <v>661.40999999999974</v>
      </c>
      <c r="E49" s="677">
        <v>1</v>
      </c>
      <c r="F49" s="665">
        <v>661.40999999999974</v>
      </c>
    </row>
    <row r="50" spans="1:6" ht="14.4" customHeight="1" x14ac:dyDescent="0.3">
      <c r="A50" s="687" t="s">
        <v>3320</v>
      </c>
      <c r="B50" s="664"/>
      <c r="C50" s="677">
        <v>0</v>
      </c>
      <c r="D50" s="664">
        <v>1188.3030020293529</v>
      </c>
      <c r="E50" s="677">
        <v>1</v>
      </c>
      <c r="F50" s="665">
        <v>1188.3030020293529</v>
      </c>
    </row>
    <row r="51" spans="1:6" ht="14.4" customHeight="1" x14ac:dyDescent="0.3">
      <c r="A51" s="687" t="s">
        <v>3321</v>
      </c>
      <c r="B51" s="664"/>
      <c r="C51" s="677">
        <v>0</v>
      </c>
      <c r="D51" s="664">
        <v>1048.1695086715749</v>
      </c>
      <c r="E51" s="677">
        <v>1</v>
      </c>
      <c r="F51" s="665">
        <v>1048.1695086715749</v>
      </c>
    </row>
    <row r="52" spans="1:6" ht="14.4" customHeight="1" x14ac:dyDescent="0.3">
      <c r="A52" s="687" t="s">
        <v>3322</v>
      </c>
      <c r="B52" s="664"/>
      <c r="C52" s="677">
        <v>0</v>
      </c>
      <c r="D52" s="664">
        <v>1894.2</v>
      </c>
      <c r="E52" s="677">
        <v>1</v>
      </c>
      <c r="F52" s="665">
        <v>1894.2</v>
      </c>
    </row>
    <row r="53" spans="1:6" ht="14.4" customHeight="1" x14ac:dyDescent="0.3">
      <c r="A53" s="687" t="s">
        <v>3323</v>
      </c>
      <c r="B53" s="664"/>
      <c r="C53" s="677">
        <v>0</v>
      </c>
      <c r="D53" s="664">
        <v>1663.7660833465266</v>
      </c>
      <c r="E53" s="677">
        <v>1</v>
      </c>
      <c r="F53" s="665">
        <v>1663.7660833465266</v>
      </c>
    </row>
    <row r="54" spans="1:6" ht="14.4" customHeight="1" x14ac:dyDescent="0.3">
      <c r="A54" s="687" t="s">
        <v>3324</v>
      </c>
      <c r="B54" s="664"/>
      <c r="C54" s="677">
        <v>0</v>
      </c>
      <c r="D54" s="664">
        <v>1004.4154934694108</v>
      </c>
      <c r="E54" s="677">
        <v>1</v>
      </c>
      <c r="F54" s="665">
        <v>1004.4154934694108</v>
      </c>
    </row>
    <row r="55" spans="1:6" ht="14.4" customHeight="1" x14ac:dyDescent="0.3">
      <c r="A55" s="687" t="s">
        <v>3325</v>
      </c>
      <c r="B55" s="664"/>
      <c r="C55" s="677">
        <v>0</v>
      </c>
      <c r="D55" s="664">
        <v>632.66824685572374</v>
      </c>
      <c r="E55" s="677">
        <v>1</v>
      </c>
      <c r="F55" s="665">
        <v>632.66824685572374</v>
      </c>
    </row>
    <row r="56" spans="1:6" ht="14.4" customHeight="1" x14ac:dyDescent="0.3">
      <c r="A56" s="687" t="s">
        <v>3326</v>
      </c>
      <c r="B56" s="664"/>
      <c r="C56" s="677">
        <v>0</v>
      </c>
      <c r="D56" s="664">
        <v>703.29461043861522</v>
      </c>
      <c r="E56" s="677">
        <v>1</v>
      </c>
      <c r="F56" s="665">
        <v>703.29461043861522</v>
      </c>
    </row>
    <row r="57" spans="1:6" ht="14.4" customHeight="1" x14ac:dyDescent="0.3">
      <c r="A57" s="687" t="s">
        <v>3327</v>
      </c>
      <c r="B57" s="664"/>
      <c r="C57" s="677">
        <v>0</v>
      </c>
      <c r="D57" s="664">
        <v>4152.0599999999995</v>
      </c>
      <c r="E57" s="677">
        <v>1</v>
      </c>
      <c r="F57" s="665">
        <v>4152.0599999999995</v>
      </c>
    </row>
    <row r="58" spans="1:6" ht="14.4" customHeight="1" x14ac:dyDescent="0.3">
      <c r="A58" s="687" t="s">
        <v>3328</v>
      </c>
      <c r="B58" s="664"/>
      <c r="C58" s="677">
        <v>0</v>
      </c>
      <c r="D58" s="664">
        <v>2395.3695819703748</v>
      </c>
      <c r="E58" s="677">
        <v>1</v>
      </c>
      <c r="F58" s="665">
        <v>2395.3695819703748</v>
      </c>
    </row>
    <row r="59" spans="1:6" ht="14.4" customHeight="1" x14ac:dyDescent="0.3">
      <c r="A59" s="687" t="s">
        <v>3329</v>
      </c>
      <c r="B59" s="664"/>
      <c r="C59" s="677">
        <v>0</v>
      </c>
      <c r="D59" s="664">
        <v>98.419173808393623</v>
      </c>
      <c r="E59" s="677">
        <v>1</v>
      </c>
      <c r="F59" s="665">
        <v>98.419173808393623</v>
      </c>
    </row>
    <row r="60" spans="1:6" ht="14.4" customHeight="1" x14ac:dyDescent="0.3">
      <c r="A60" s="687" t="s">
        <v>3330</v>
      </c>
      <c r="B60" s="664"/>
      <c r="C60" s="677">
        <v>0</v>
      </c>
      <c r="D60" s="664">
        <v>3036</v>
      </c>
      <c r="E60" s="677">
        <v>1</v>
      </c>
      <c r="F60" s="665">
        <v>3036</v>
      </c>
    </row>
    <row r="61" spans="1:6" ht="14.4" customHeight="1" x14ac:dyDescent="0.3">
      <c r="A61" s="687" t="s">
        <v>3331</v>
      </c>
      <c r="B61" s="664"/>
      <c r="C61" s="677">
        <v>0</v>
      </c>
      <c r="D61" s="664">
        <v>2032.9831086604129</v>
      </c>
      <c r="E61" s="677">
        <v>1</v>
      </c>
      <c r="F61" s="665">
        <v>2032.9831086604129</v>
      </c>
    </row>
    <row r="62" spans="1:6" ht="14.4" customHeight="1" x14ac:dyDescent="0.3">
      <c r="A62" s="687" t="s">
        <v>3332</v>
      </c>
      <c r="B62" s="664"/>
      <c r="C62" s="677">
        <v>0</v>
      </c>
      <c r="D62" s="664">
        <v>315.17962347852836</v>
      </c>
      <c r="E62" s="677">
        <v>1</v>
      </c>
      <c r="F62" s="665">
        <v>315.17962347852836</v>
      </c>
    </row>
    <row r="63" spans="1:6" ht="14.4" customHeight="1" x14ac:dyDescent="0.3">
      <c r="A63" s="687" t="s">
        <v>3333</v>
      </c>
      <c r="B63" s="664"/>
      <c r="C63" s="677">
        <v>0</v>
      </c>
      <c r="D63" s="664">
        <v>3114.8277506563732</v>
      </c>
      <c r="E63" s="677">
        <v>1</v>
      </c>
      <c r="F63" s="665">
        <v>3114.8277506563732</v>
      </c>
    </row>
    <row r="64" spans="1:6" ht="14.4" customHeight="1" x14ac:dyDescent="0.3">
      <c r="A64" s="687" t="s">
        <v>3334</v>
      </c>
      <c r="B64" s="664"/>
      <c r="C64" s="677">
        <v>0</v>
      </c>
      <c r="D64" s="664">
        <v>38940.00010576153</v>
      </c>
      <c r="E64" s="677">
        <v>1</v>
      </c>
      <c r="F64" s="665">
        <v>38940.00010576153</v>
      </c>
    </row>
    <row r="65" spans="1:6" ht="14.4" customHeight="1" x14ac:dyDescent="0.3">
      <c r="A65" s="687" t="s">
        <v>3335</v>
      </c>
      <c r="B65" s="664"/>
      <c r="C65" s="677">
        <v>0</v>
      </c>
      <c r="D65" s="664">
        <v>107.68999588176237</v>
      </c>
      <c r="E65" s="677">
        <v>1</v>
      </c>
      <c r="F65" s="665">
        <v>107.68999588176237</v>
      </c>
    </row>
    <row r="66" spans="1:6" ht="14.4" customHeight="1" x14ac:dyDescent="0.3">
      <c r="A66" s="687" t="s">
        <v>3336</v>
      </c>
      <c r="B66" s="664"/>
      <c r="C66" s="677">
        <v>0</v>
      </c>
      <c r="D66" s="664">
        <v>2444.8244098345108</v>
      </c>
      <c r="E66" s="677">
        <v>1</v>
      </c>
      <c r="F66" s="665">
        <v>2444.8244098345108</v>
      </c>
    </row>
    <row r="67" spans="1:6" ht="14.4" customHeight="1" x14ac:dyDescent="0.3">
      <c r="A67" s="687" t="s">
        <v>3337</v>
      </c>
      <c r="B67" s="664"/>
      <c r="C67" s="677">
        <v>0</v>
      </c>
      <c r="D67" s="664">
        <v>174.10950010656052</v>
      </c>
      <c r="E67" s="677">
        <v>1</v>
      </c>
      <c r="F67" s="665">
        <v>174.10950010656052</v>
      </c>
    </row>
    <row r="68" spans="1:6" ht="14.4" customHeight="1" x14ac:dyDescent="0.3">
      <c r="A68" s="687" t="s">
        <v>3338</v>
      </c>
      <c r="B68" s="664"/>
      <c r="C68" s="677">
        <v>0</v>
      </c>
      <c r="D68" s="664">
        <v>1946.1000000000004</v>
      </c>
      <c r="E68" s="677">
        <v>1</v>
      </c>
      <c r="F68" s="665">
        <v>1946.1000000000004</v>
      </c>
    </row>
    <row r="69" spans="1:6" ht="14.4" customHeight="1" x14ac:dyDescent="0.3">
      <c r="A69" s="687" t="s">
        <v>3339</v>
      </c>
      <c r="B69" s="664"/>
      <c r="C69" s="677">
        <v>0</v>
      </c>
      <c r="D69" s="664">
        <v>187.27826684138799</v>
      </c>
      <c r="E69" s="677">
        <v>1</v>
      </c>
      <c r="F69" s="665">
        <v>187.27826684138799</v>
      </c>
    </row>
    <row r="70" spans="1:6" ht="14.4" customHeight="1" x14ac:dyDescent="0.3">
      <c r="A70" s="687" t="s">
        <v>3340</v>
      </c>
      <c r="B70" s="664"/>
      <c r="C70" s="677">
        <v>0</v>
      </c>
      <c r="D70" s="664">
        <v>992.90615788623245</v>
      </c>
      <c r="E70" s="677">
        <v>1</v>
      </c>
      <c r="F70" s="665">
        <v>992.90615788623245</v>
      </c>
    </row>
    <row r="71" spans="1:6" ht="14.4" customHeight="1" x14ac:dyDescent="0.3">
      <c r="A71" s="687" t="s">
        <v>3341</v>
      </c>
      <c r="B71" s="664"/>
      <c r="C71" s="677">
        <v>0</v>
      </c>
      <c r="D71" s="664">
        <v>40929.934589936463</v>
      </c>
      <c r="E71" s="677">
        <v>1</v>
      </c>
      <c r="F71" s="665">
        <v>40929.934589936463</v>
      </c>
    </row>
    <row r="72" spans="1:6" ht="14.4" customHeight="1" x14ac:dyDescent="0.3">
      <c r="A72" s="687" t="s">
        <v>3342</v>
      </c>
      <c r="B72" s="664"/>
      <c r="C72" s="677">
        <v>0</v>
      </c>
      <c r="D72" s="664">
        <v>528.16018552531307</v>
      </c>
      <c r="E72" s="677">
        <v>1</v>
      </c>
      <c r="F72" s="665">
        <v>528.16018552531307</v>
      </c>
    </row>
    <row r="73" spans="1:6" ht="14.4" customHeight="1" x14ac:dyDescent="0.3">
      <c r="A73" s="687" t="s">
        <v>3343</v>
      </c>
      <c r="B73" s="664"/>
      <c r="C73" s="677">
        <v>0</v>
      </c>
      <c r="D73" s="664">
        <v>4065.5999999999995</v>
      </c>
      <c r="E73" s="677">
        <v>1</v>
      </c>
      <c r="F73" s="665">
        <v>4065.5999999999995</v>
      </c>
    </row>
    <row r="74" spans="1:6" ht="14.4" customHeight="1" x14ac:dyDescent="0.3">
      <c r="A74" s="687" t="s">
        <v>3344</v>
      </c>
      <c r="B74" s="664"/>
      <c r="C74" s="677">
        <v>0</v>
      </c>
      <c r="D74" s="664">
        <v>4213.4880499235924</v>
      </c>
      <c r="E74" s="677">
        <v>1</v>
      </c>
      <c r="F74" s="665">
        <v>4213.4880499235924</v>
      </c>
    </row>
    <row r="75" spans="1:6" ht="14.4" customHeight="1" x14ac:dyDescent="0.3">
      <c r="A75" s="687" t="s">
        <v>3345</v>
      </c>
      <c r="B75" s="664"/>
      <c r="C75" s="677">
        <v>0</v>
      </c>
      <c r="D75" s="664">
        <v>722.28990743921031</v>
      </c>
      <c r="E75" s="677">
        <v>1</v>
      </c>
      <c r="F75" s="665">
        <v>722.28990743921031</v>
      </c>
    </row>
    <row r="76" spans="1:6" ht="14.4" customHeight="1" x14ac:dyDescent="0.3">
      <c r="A76" s="687" t="s">
        <v>3346</v>
      </c>
      <c r="B76" s="664"/>
      <c r="C76" s="677">
        <v>0</v>
      </c>
      <c r="D76" s="664">
        <v>348.48</v>
      </c>
      <c r="E76" s="677">
        <v>1</v>
      </c>
      <c r="F76" s="665">
        <v>348.48</v>
      </c>
    </row>
    <row r="77" spans="1:6" ht="14.4" customHeight="1" thickBot="1" x14ac:dyDescent="0.35">
      <c r="A77" s="688" t="s">
        <v>3347</v>
      </c>
      <c r="B77" s="679"/>
      <c r="C77" s="680">
        <v>0</v>
      </c>
      <c r="D77" s="679">
        <v>7433.7307460416669</v>
      </c>
      <c r="E77" s="680">
        <v>1</v>
      </c>
      <c r="F77" s="681">
        <v>7433.7307460416669</v>
      </c>
    </row>
    <row r="78" spans="1:6" ht="14.4" customHeight="1" thickBot="1" x14ac:dyDescent="0.35">
      <c r="A78" s="682" t="s">
        <v>3</v>
      </c>
      <c r="B78" s="683">
        <v>52958.985543748364</v>
      </c>
      <c r="C78" s="684">
        <v>7.7899675995873913E-2</v>
      </c>
      <c r="D78" s="683">
        <v>626876.77585984766</v>
      </c>
      <c r="E78" s="684">
        <v>0.92210032400412623</v>
      </c>
      <c r="F78" s="685">
        <v>679835.76140359591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3497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173.25</v>
      </c>
      <c r="G3" s="47">
        <f>SUBTOTAL(9,G6:G1048576)</f>
        <v>52958.985543748371</v>
      </c>
      <c r="H3" s="48">
        <f>IF(M3=0,0,G3/M3)</f>
        <v>7.7899675995873899E-2</v>
      </c>
      <c r="I3" s="47">
        <f>SUBTOTAL(9,I6:I1048576)</f>
        <v>3865.0499999999993</v>
      </c>
      <c r="J3" s="47">
        <f>SUBTOTAL(9,J6:J1048576)</f>
        <v>626876.7758598479</v>
      </c>
      <c r="K3" s="48">
        <f>IF(M3=0,0,J3/M3)</f>
        <v>0.92210032400412634</v>
      </c>
      <c r="L3" s="47">
        <f>SUBTOTAL(9,L6:L1048576)</f>
        <v>4038.2999999999997</v>
      </c>
      <c r="M3" s="49">
        <f>SUBTOTAL(9,M6:M1048576)</f>
        <v>679835.76140359615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569</v>
      </c>
      <c r="B6" s="655" t="s">
        <v>3348</v>
      </c>
      <c r="C6" s="655" t="s">
        <v>1542</v>
      </c>
      <c r="D6" s="655" t="s">
        <v>1385</v>
      </c>
      <c r="E6" s="655" t="s">
        <v>3349</v>
      </c>
      <c r="F6" s="658"/>
      <c r="G6" s="658"/>
      <c r="H6" s="676">
        <v>0</v>
      </c>
      <c r="I6" s="658">
        <v>3</v>
      </c>
      <c r="J6" s="658">
        <v>720.67</v>
      </c>
      <c r="K6" s="676">
        <v>1</v>
      </c>
      <c r="L6" s="658">
        <v>3</v>
      </c>
      <c r="M6" s="659">
        <v>720.67</v>
      </c>
    </row>
    <row r="7" spans="1:13" ht="14.4" customHeight="1" x14ac:dyDescent="0.3">
      <c r="A7" s="660" t="s">
        <v>569</v>
      </c>
      <c r="B7" s="661" t="s">
        <v>3348</v>
      </c>
      <c r="C7" s="661" t="s">
        <v>1312</v>
      </c>
      <c r="D7" s="661" t="s">
        <v>1313</v>
      </c>
      <c r="E7" s="661" t="s">
        <v>1314</v>
      </c>
      <c r="F7" s="664"/>
      <c r="G7" s="664"/>
      <c r="H7" s="677">
        <v>0</v>
      </c>
      <c r="I7" s="664">
        <v>9</v>
      </c>
      <c r="J7" s="664">
        <v>1103.1141547238758</v>
      </c>
      <c r="K7" s="677">
        <v>1</v>
      </c>
      <c r="L7" s="664">
        <v>9</v>
      </c>
      <c r="M7" s="665">
        <v>1103.1141547238758</v>
      </c>
    </row>
    <row r="8" spans="1:13" ht="14.4" customHeight="1" x14ac:dyDescent="0.3">
      <c r="A8" s="660" t="s">
        <v>569</v>
      </c>
      <c r="B8" s="661" t="s">
        <v>3348</v>
      </c>
      <c r="C8" s="661" t="s">
        <v>1384</v>
      </c>
      <c r="D8" s="661" t="s">
        <v>1385</v>
      </c>
      <c r="E8" s="661" t="s">
        <v>3350</v>
      </c>
      <c r="F8" s="664"/>
      <c r="G8" s="664"/>
      <c r="H8" s="677">
        <v>0</v>
      </c>
      <c r="I8" s="664">
        <v>36</v>
      </c>
      <c r="J8" s="664">
        <v>2531.9812078837508</v>
      </c>
      <c r="K8" s="677">
        <v>1</v>
      </c>
      <c r="L8" s="664">
        <v>36</v>
      </c>
      <c r="M8" s="665">
        <v>2531.9812078837508</v>
      </c>
    </row>
    <row r="9" spans="1:13" ht="14.4" customHeight="1" x14ac:dyDescent="0.3">
      <c r="A9" s="660" t="s">
        <v>569</v>
      </c>
      <c r="B9" s="661" t="s">
        <v>3348</v>
      </c>
      <c r="C9" s="661" t="s">
        <v>1484</v>
      </c>
      <c r="D9" s="661" t="s">
        <v>1485</v>
      </c>
      <c r="E9" s="661" t="s">
        <v>1486</v>
      </c>
      <c r="F9" s="664"/>
      <c r="G9" s="664"/>
      <c r="H9" s="677">
        <v>0</v>
      </c>
      <c r="I9" s="664">
        <v>4</v>
      </c>
      <c r="J9" s="664">
        <v>271.32</v>
      </c>
      <c r="K9" s="677">
        <v>1</v>
      </c>
      <c r="L9" s="664">
        <v>4</v>
      </c>
      <c r="M9" s="665">
        <v>271.32</v>
      </c>
    </row>
    <row r="10" spans="1:13" ht="14.4" customHeight="1" x14ac:dyDescent="0.3">
      <c r="A10" s="660" t="s">
        <v>569</v>
      </c>
      <c r="B10" s="661" t="s">
        <v>3351</v>
      </c>
      <c r="C10" s="661" t="s">
        <v>1344</v>
      </c>
      <c r="D10" s="661" t="s">
        <v>3352</v>
      </c>
      <c r="E10" s="661" t="s">
        <v>3353</v>
      </c>
      <c r="F10" s="664"/>
      <c r="G10" s="664"/>
      <c r="H10" s="677">
        <v>0</v>
      </c>
      <c r="I10" s="664">
        <v>5</v>
      </c>
      <c r="J10" s="664">
        <v>479.37999999999994</v>
      </c>
      <c r="K10" s="677">
        <v>1</v>
      </c>
      <c r="L10" s="664">
        <v>5</v>
      </c>
      <c r="M10" s="665">
        <v>479.37999999999994</v>
      </c>
    </row>
    <row r="11" spans="1:13" ht="14.4" customHeight="1" x14ac:dyDescent="0.3">
      <c r="A11" s="660" t="s">
        <v>569</v>
      </c>
      <c r="B11" s="661" t="s">
        <v>3354</v>
      </c>
      <c r="C11" s="661" t="s">
        <v>1414</v>
      </c>
      <c r="D11" s="661" t="s">
        <v>1415</v>
      </c>
      <c r="E11" s="661" t="s">
        <v>1416</v>
      </c>
      <c r="F11" s="664"/>
      <c r="G11" s="664"/>
      <c r="H11" s="677">
        <v>0</v>
      </c>
      <c r="I11" s="664">
        <v>1</v>
      </c>
      <c r="J11" s="664">
        <v>63.399729331722106</v>
      </c>
      <c r="K11" s="677">
        <v>1</v>
      </c>
      <c r="L11" s="664">
        <v>1</v>
      </c>
      <c r="M11" s="665">
        <v>63.399729331722106</v>
      </c>
    </row>
    <row r="12" spans="1:13" ht="14.4" customHeight="1" x14ac:dyDescent="0.3">
      <c r="A12" s="660" t="s">
        <v>569</v>
      </c>
      <c r="B12" s="661" t="s">
        <v>3354</v>
      </c>
      <c r="C12" s="661" t="s">
        <v>1547</v>
      </c>
      <c r="D12" s="661" t="s">
        <v>1415</v>
      </c>
      <c r="E12" s="661" t="s">
        <v>1548</v>
      </c>
      <c r="F12" s="664"/>
      <c r="G12" s="664"/>
      <c r="H12" s="677">
        <v>0</v>
      </c>
      <c r="I12" s="664">
        <v>1</v>
      </c>
      <c r="J12" s="664">
        <v>123.87853750966588</v>
      </c>
      <c r="K12" s="677">
        <v>1</v>
      </c>
      <c r="L12" s="664">
        <v>1</v>
      </c>
      <c r="M12" s="665">
        <v>123.87853750966588</v>
      </c>
    </row>
    <row r="13" spans="1:13" ht="14.4" customHeight="1" x14ac:dyDescent="0.3">
      <c r="A13" s="660" t="s">
        <v>569</v>
      </c>
      <c r="B13" s="661" t="s">
        <v>3355</v>
      </c>
      <c r="C13" s="661" t="s">
        <v>1477</v>
      </c>
      <c r="D13" s="661" t="s">
        <v>1478</v>
      </c>
      <c r="E13" s="661" t="s">
        <v>1479</v>
      </c>
      <c r="F13" s="664"/>
      <c r="G13" s="664"/>
      <c r="H13" s="677">
        <v>0</v>
      </c>
      <c r="I13" s="664">
        <v>5</v>
      </c>
      <c r="J13" s="664">
        <v>356.90028939370239</v>
      </c>
      <c r="K13" s="677">
        <v>1</v>
      </c>
      <c r="L13" s="664">
        <v>5</v>
      </c>
      <c r="M13" s="665">
        <v>356.90028939370239</v>
      </c>
    </row>
    <row r="14" spans="1:13" ht="14.4" customHeight="1" x14ac:dyDescent="0.3">
      <c r="A14" s="660" t="s">
        <v>569</v>
      </c>
      <c r="B14" s="661" t="s">
        <v>3356</v>
      </c>
      <c r="C14" s="661" t="s">
        <v>1514</v>
      </c>
      <c r="D14" s="661" t="s">
        <v>3357</v>
      </c>
      <c r="E14" s="661" t="s">
        <v>1516</v>
      </c>
      <c r="F14" s="664"/>
      <c r="G14" s="664"/>
      <c r="H14" s="677">
        <v>0</v>
      </c>
      <c r="I14" s="664">
        <v>1</v>
      </c>
      <c r="J14" s="664">
        <v>628.5960172459678</v>
      </c>
      <c r="K14" s="677">
        <v>1</v>
      </c>
      <c r="L14" s="664">
        <v>1</v>
      </c>
      <c r="M14" s="665">
        <v>628.5960172459678</v>
      </c>
    </row>
    <row r="15" spans="1:13" ht="14.4" customHeight="1" x14ac:dyDescent="0.3">
      <c r="A15" s="660" t="s">
        <v>569</v>
      </c>
      <c r="B15" s="661" t="s">
        <v>3358</v>
      </c>
      <c r="C15" s="661" t="s">
        <v>1469</v>
      </c>
      <c r="D15" s="661" t="s">
        <v>1470</v>
      </c>
      <c r="E15" s="661" t="s">
        <v>3359</v>
      </c>
      <c r="F15" s="664"/>
      <c r="G15" s="664"/>
      <c r="H15" s="677">
        <v>0</v>
      </c>
      <c r="I15" s="664">
        <v>9</v>
      </c>
      <c r="J15" s="664">
        <v>4213.4880499235924</v>
      </c>
      <c r="K15" s="677">
        <v>1</v>
      </c>
      <c r="L15" s="664">
        <v>9</v>
      </c>
      <c r="M15" s="665">
        <v>4213.4880499235924</v>
      </c>
    </row>
    <row r="16" spans="1:13" ht="14.4" customHeight="1" x14ac:dyDescent="0.3">
      <c r="A16" s="660" t="s">
        <v>569</v>
      </c>
      <c r="B16" s="661" t="s">
        <v>3360</v>
      </c>
      <c r="C16" s="661" t="s">
        <v>1564</v>
      </c>
      <c r="D16" s="661" t="s">
        <v>1565</v>
      </c>
      <c r="E16" s="661" t="s">
        <v>1566</v>
      </c>
      <c r="F16" s="664"/>
      <c r="G16" s="664"/>
      <c r="H16" s="677">
        <v>0</v>
      </c>
      <c r="I16" s="664">
        <v>6</v>
      </c>
      <c r="J16" s="664">
        <v>558.98985511953924</v>
      </c>
      <c r="K16" s="677">
        <v>1</v>
      </c>
      <c r="L16" s="664">
        <v>6</v>
      </c>
      <c r="M16" s="665">
        <v>558.98985511953924</v>
      </c>
    </row>
    <row r="17" spans="1:13" ht="14.4" customHeight="1" x14ac:dyDescent="0.3">
      <c r="A17" s="660" t="s">
        <v>569</v>
      </c>
      <c r="B17" s="661" t="s">
        <v>3360</v>
      </c>
      <c r="C17" s="661" t="s">
        <v>1391</v>
      </c>
      <c r="D17" s="661" t="s">
        <v>1392</v>
      </c>
      <c r="E17" s="661" t="s">
        <v>3361</v>
      </c>
      <c r="F17" s="664"/>
      <c r="G17" s="664"/>
      <c r="H17" s="677">
        <v>0</v>
      </c>
      <c r="I17" s="664">
        <v>2</v>
      </c>
      <c r="J17" s="664">
        <v>163.3000523196711</v>
      </c>
      <c r="K17" s="677">
        <v>1</v>
      </c>
      <c r="L17" s="664">
        <v>2</v>
      </c>
      <c r="M17" s="665">
        <v>163.3000523196711</v>
      </c>
    </row>
    <row r="18" spans="1:13" ht="14.4" customHeight="1" x14ac:dyDescent="0.3">
      <c r="A18" s="660" t="s">
        <v>569</v>
      </c>
      <c r="B18" s="661" t="s">
        <v>3362</v>
      </c>
      <c r="C18" s="661" t="s">
        <v>1457</v>
      </c>
      <c r="D18" s="661" t="s">
        <v>1458</v>
      </c>
      <c r="E18" s="661" t="s">
        <v>1459</v>
      </c>
      <c r="F18" s="664"/>
      <c r="G18" s="664"/>
      <c r="H18" s="677">
        <v>0</v>
      </c>
      <c r="I18" s="664">
        <v>5</v>
      </c>
      <c r="J18" s="664">
        <v>115.52982906518247</v>
      </c>
      <c r="K18" s="677">
        <v>1</v>
      </c>
      <c r="L18" s="664">
        <v>5</v>
      </c>
      <c r="M18" s="665">
        <v>115.52982906518247</v>
      </c>
    </row>
    <row r="19" spans="1:13" ht="14.4" customHeight="1" x14ac:dyDescent="0.3">
      <c r="A19" s="660" t="s">
        <v>569</v>
      </c>
      <c r="B19" s="661" t="s">
        <v>3362</v>
      </c>
      <c r="C19" s="661" t="s">
        <v>1453</v>
      </c>
      <c r="D19" s="661" t="s">
        <v>1454</v>
      </c>
      <c r="E19" s="661" t="s">
        <v>1455</v>
      </c>
      <c r="F19" s="664"/>
      <c r="G19" s="664"/>
      <c r="H19" s="677">
        <v>0</v>
      </c>
      <c r="I19" s="664">
        <v>2</v>
      </c>
      <c r="J19" s="664">
        <v>58.579671041378077</v>
      </c>
      <c r="K19" s="677">
        <v>1</v>
      </c>
      <c r="L19" s="664">
        <v>2</v>
      </c>
      <c r="M19" s="665">
        <v>58.579671041378077</v>
      </c>
    </row>
    <row r="20" spans="1:13" ht="14.4" customHeight="1" x14ac:dyDescent="0.3">
      <c r="A20" s="660" t="s">
        <v>569</v>
      </c>
      <c r="B20" s="661" t="s">
        <v>3363</v>
      </c>
      <c r="C20" s="661" t="s">
        <v>1429</v>
      </c>
      <c r="D20" s="661" t="s">
        <v>3364</v>
      </c>
      <c r="E20" s="661" t="s">
        <v>977</v>
      </c>
      <c r="F20" s="664"/>
      <c r="G20" s="664"/>
      <c r="H20" s="677">
        <v>0</v>
      </c>
      <c r="I20" s="664">
        <v>5</v>
      </c>
      <c r="J20" s="664">
        <v>693.56695275682773</v>
      </c>
      <c r="K20" s="677">
        <v>1</v>
      </c>
      <c r="L20" s="664">
        <v>5</v>
      </c>
      <c r="M20" s="665">
        <v>693.56695275682773</v>
      </c>
    </row>
    <row r="21" spans="1:13" ht="14.4" customHeight="1" x14ac:dyDescent="0.3">
      <c r="A21" s="660" t="s">
        <v>569</v>
      </c>
      <c r="B21" s="661" t="s">
        <v>3365</v>
      </c>
      <c r="C21" s="661" t="s">
        <v>605</v>
      </c>
      <c r="D21" s="661" t="s">
        <v>606</v>
      </c>
      <c r="E21" s="661" t="s">
        <v>607</v>
      </c>
      <c r="F21" s="664">
        <v>2</v>
      </c>
      <c r="G21" s="664">
        <v>2212.52</v>
      </c>
      <c r="H21" s="677">
        <v>1</v>
      </c>
      <c r="I21" s="664"/>
      <c r="J21" s="664"/>
      <c r="K21" s="677">
        <v>0</v>
      </c>
      <c r="L21" s="664">
        <v>2</v>
      </c>
      <c r="M21" s="665">
        <v>2212.52</v>
      </c>
    </row>
    <row r="22" spans="1:13" ht="14.4" customHeight="1" x14ac:dyDescent="0.3">
      <c r="A22" s="660" t="s">
        <v>569</v>
      </c>
      <c r="B22" s="661" t="s">
        <v>3365</v>
      </c>
      <c r="C22" s="661" t="s">
        <v>1576</v>
      </c>
      <c r="D22" s="661" t="s">
        <v>1361</v>
      </c>
      <c r="E22" s="661" t="s">
        <v>1522</v>
      </c>
      <c r="F22" s="664"/>
      <c r="G22" s="664"/>
      <c r="H22" s="677">
        <v>0</v>
      </c>
      <c r="I22" s="664">
        <v>1</v>
      </c>
      <c r="J22" s="664">
        <v>408.95</v>
      </c>
      <c r="K22" s="677">
        <v>1</v>
      </c>
      <c r="L22" s="664">
        <v>1</v>
      </c>
      <c r="M22" s="665">
        <v>408.95</v>
      </c>
    </row>
    <row r="23" spans="1:13" ht="14.4" customHeight="1" x14ac:dyDescent="0.3">
      <c r="A23" s="660" t="s">
        <v>569</v>
      </c>
      <c r="B23" s="661" t="s">
        <v>3365</v>
      </c>
      <c r="C23" s="661" t="s">
        <v>1518</v>
      </c>
      <c r="D23" s="661" t="s">
        <v>1361</v>
      </c>
      <c r="E23" s="661" t="s">
        <v>1519</v>
      </c>
      <c r="F23" s="664"/>
      <c r="G23" s="664"/>
      <c r="H23" s="677">
        <v>0</v>
      </c>
      <c r="I23" s="664">
        <v>50</v>
      </c>
      <c r="J23" s="664">
        <v>15100.881420527714</v>
      </c>
      <c r="K23" s="677">
        <v>1</v>
      </c>
      <c r="L23" s="664">
        <v>50</v>
      </c>
      <c r="M23" s="665">
        <v>15100.881420527714</v>
      </c>
    </row>
    <row r="24" spans="1:13" ht="14.4" customHeight="1" x14ac:dyDescent="0.3">
      <c r="A24" s="660" t="s">
        <v>569</v>
      </c>
      <c r="B24" s="661" t="s">
        <v>3365</v>
      </c>
      <c r="C24" s="661" t="s">
        <v>1521</v>
      </c>
      <c r="D24" s="661" t="s">
        <v>1361</v>
      </c>
      <c r="E24" s="661" t="s">
        <v>1522</v>
      </c>
      <c r="F24" s="664"/>
      <c r="G24" s="664"/>
      <c r="H24" s="677">
        <v>0</v>
      </c>
      <c r="I24" s="664">
        <v>26</v>
      </c>
      <c r="J24" s="664">
        <v>10632.7</v>
      </c>
      <c r="K24" s="677">
        <v>1</v>
      </c>
      <c r="L24" s="664">
        <v>26</v>
      </c>
      <c r="M24" s="665">
        <v>10632.7</v>
      </c>
    </row>
    <row r="25" spans="1:13" ht="14.4" customHeight="1" x14ac:dyDescent="0.3">
      <c r="A25" s="660" t="s">
        <v>569</v>
      </c>
      <c r="B25" s="661" t="s">
        <v>3365</v>
      </c>
      <c r="C25" s="661" t="s">
        <v>1360</v>
      </c>
      <c r="D25" s="661" t="s">
        <v>1361</v>
      </c>
      <c r="E25" s="661" t="s">
        <v>607</v>
      </c>
      <c r="F25" s="664"/>
      <c r="G25" s="664"/>
      <c r="H25" s="677">
        <v>0</v>
      </c>
      <c r="I25" s="664">
        <v>30</v>
      </c>
      <c r="J25" s="664">
        <v>18977.148999999998</v>
      </c>
      <c r="K25" s="677">
        <v>1</v>
      </c>
      <c r="L25" s="664">
        <v>30</v>
      </c>
      <c r="M25" s="665">
        <v>18977.148999999998</v>
      </c>
    </row>
    <row r="26" spans="1:13" ht="14.4" customHeight="1" x14ac:dyDescent="0.3">
      <c r="A26" s="660" t="s">
        <v>569</v>
      </c>
      <c r="B26" s="661" t="s">
        <v>3365</v>
      </c>
      <c r="C26" s="661" t="s">
        <v>1363</v>
      </c>
      <c r="D26" s="661" t="s">
        <v>1361</v>
      </c>
      <c r="E26" s="661" t="s">
        <v>1364</v>
      </c>
      <c r="F26" s="664"/>
      <c r="G26" s="664"/>
      <c r="H26" s="677">
        <v>0</v>
      </c>
      <c r="I26" s="664">
        <v>29</v>
      </c>
      <c r="J26" s="664">
        <v>20914.799949760327</v>
      </c>
      <c r="K26" s="677">
        <v>1</v>
      </c>
      <c r="L26" s="664">
        <v>29</v>
      </c>
      <c r="M26" s="665">
        <v>20914.799949760327</v>
      </c>
    </row>
    <row r="27" spans="1:13" ht="14.4" customHeight="1" x14ac:dyDescent="0.3">
      <c r="A27" s="660" t="s">
        <v>569</v>
      </c>
      <c r="B27" s="661" t="s">
        <v>3365</v>
      </c>
      <c r="C27" s="661" t="s">
        <v>1366</v>
      </c>
      <c r="D27" s="661" t="s">
        <v>1361</v>
      </c>
      <c r="E27" s="661" t="s">
        <v>1367</v>
      </c>
      <c r="F27" s="664"/>
      <c r="G27" s="664"/>
      <c r="H27" s="677">
        <v>0</v>
      </c>
      <c r="I27" s="664">
        <v>6</v>
      </c>
      <c r="J27" s="664">
        <v>5481.9</v>
      </c>
      <c r="K27" s="677">
        <v>1</v>
      </c>
      <c r="L27" s="664">
        <v>6</v>
      </c>
      <c r="M27" s="665">
        <v>5481.9</v>
      </c>
    </row>
    <row r="28" spans="1:13" ht="14.4" customHeight="1" x14ac:dyDescent="0.3">
      <c r="A28" s="660" t="s">
        <v>569</v>
      </c>
      <c r="B28" s="661" t="s">
        <v>3365</v>
      </c>
      <c r="C28" s="661" t="s">
        <v>1403</v>
      </c>
      <c r="D28" s="661" t="s">
        <v>606</v>
      </c>
      <c r="E28" s="661" t="s">
        <v>607</v>
      </c>
      <c r="F28" s="664"/>
      <c r="G28" s="664"/>
      <c r="H28" s="677">
        <v>0</v>
      </c>
      <c r="I28" s="664">
        <v>11</v>
      </c>
      <c r="J28" s="664">
        <v>12490.068812975425</v>
      </c>
      <c r="K28" s="677">
        <v>1</v>
      </c>
      <c r="L28" s="664">
        <v>11</v>
      </c>
      <c r="M28" s="665">
        <v>12490.068812975425</v>
      </c>
    </row>
    <row r="29" spans="1:13" ht="14.4" customHeight="1" x14ac:dyDescent="0.3">
      <c r="A29" s="660" t="s">
        <v>569</v>
      </c>
      <c r="B29" s="661" t="s">
        <v>3365</v>
      </c>
      <c r="C29" s="661" t="s">
        <v>1406</v>
      </c>
      <c r="D29" s="661" t="s">
        <v>606</v>
      </c>
      <c r="E29" s="661" t="s">
        <v>1364</v>
      </c>
      <c r="F29" s="664"/>
      <c r="G29" s="664"/>
      <c r="H29" s="677">
        <v>0</v>
      </c>
      <c r="I29" s="664">
        <v>10</v>
      </c>
      <c r="J29" s="664">
        <v>15212.799999999996</v>
      </c>
      <c r="K29" s="677">
        <v>1</v>
      </c>
      <c r="L29" s="664">
        <v>10</v>
      </c>
      <c r="M29" s="665">
        <v>15212.799999999996</v>
      </c>
    </row>
    <row r="30" spans="1:13" ht="14.4" customHeight="1" x14ac:dyDescent="0.3">
      <c r="A30" s="660" t="s">
        <v>569</v>
      </c>
      <c r="B30" s="661" t="s">
        <v>3365</v>
      </c>
      <c r="C30" s="661" t="s">
        <v>1409</v>
      </c>
      <c r="D30" s="661" t="s">
        <v>606</v>
      </c>
      <c r="E30" s="661" t="s">
        <v>1367</v>
      </c>
      <c r="F30" s="664"/>
      <c r="G30" s="664"/>
      <c r="H30" s="677">
        <v>0</v>
      </c>
      <c r="I30" s="664">
        <v>1</v>
      </c>
      <c r="J30" s="664">
        <v>1895.7699999999998</v>
      </c>
      <c r="K30" s="677">
        <v>1</v>
      </c>
      <c r="L30" s="664">
        <v>1</v>
      </c>
      <c r="M30" s="665">
        <v>1895.7699999999998</v>
      </c>
    </row>
    <row r="31" spans="1:13" ht="14.4" customHeight="1" x14ac:dyDescent="0.3">
      <c r="A31" s="660" t="s">
        <v>569</v>
      </c>
      <c r="B31" s="661" t="s">
        <v>3366</v>
      </c>
      <c r="C31" s="661" t="s">
        <v>1561</v>
      </c>
      <c r="D31" s="661" t="s">
        <v>1562</v>
      </c>
      <c r="E31" s="661" t="s">
        <v>1563</v>
      </c>
      <c r="F31" s="664"/>
      <c r="G31" s="664"/>
      <c r="H31" s="677">
        <v>0</v>
      </c>
      <c r="I31" s="664">
        <v>18</v>
      </c>
      <c r="J31" s="664">
        <v>1261.6938049797254</v>
      </c>
      <c r="K31" s="677">
        <v>1</v>
      </c>
      <c r="L31" s="664">
        <v>18</v>
      </c>
      <c r="M31" s="665">
        <v>1261.6938049797254</v>
      </c>
    </row>
    <row r="32" spans="1:13" ht="14.4" customHeight="1" x14ac:dyDescent="0.3">
      <c r="A32" s="660" t="s">
        <v>569</v>
      </c>
      <c r="B32" s="661" t="s">
        <v>3366</v>
      </c>
      <c r="C32" s="661" t="s">
        <v>1574</v>
      </c>
      <c r="D32" s="661" t="s">
        <v>1562</v>
      </c>
      <c r="E32" s="661" t="s">
        <v>1575</v>
      </c>
      <c r="F32" s="664"/>
      <c r="G32" s="664"/>
      <c r="H32" s="677">
        <v>0</v>
      </c>
      <c r="I32" s="664">
        <v>3</v>
      </c>
      <c r="J32" s="664">
        <v>420.81029485094228</v>
      </c>
      <c r="K32" s="677">
        <v>1</v>
      </c>
      <c r="L32" s="664">
        <v>3</v>
      </c>
      <c r="M32" s="665">
        <v>420.81029485094228</v>
      </c>
    </row>
    <row r="33" spans="1:13" ht="14.4" customHeight="1" x14ac:dyDescent="0.3">
      <c r="A33" s="660" t="s">
        <v>569</v>
      </c>
      <c r="B33" s="661" t="s">
        <v>3367</v>
      </c>
      <c r="C33" s="661" t="s">
        <v>1433</v>
      </c>
      <c r="D33" s="661" t="s">
        <v>1434</v>
      </c>
      <c r="E33" s="661" t="s">
        <v>3368</v>
      </c>
      <c r="F33" s="664"/>
      <c r="G33" s="664"/>
      <c r="H33" s="677">
        <v>0</v>
      </c>
      <c r="I33" s="664">
        <v>1</v>
      </c>
      <c r="J33" s="664">
        <v>1149.425</v>
      </c>
      <c r="K33" s="677">
        <v>1</v>
      </c>
      <c r="L33" s="664">
        <v>1</v>
      </c>
      <c r="M33" s="665">
        <v>1149.425</v>
      </c>
    </row>
    <row r="34" spans="1:13" ht="14.4" customHeight="1" x14ac:dyDescent="0.3">
      <c r="A34" s="660" t="s">
        <v>569</v>
      </c>
      <c r="B34" s="661" t="s">
        <v>3369</v>
      </c>
      <c r="C34" s="661" t="s">
        <v>1356</v>
      </c>
      <c r="D34" s="661" t="s">
        <v>3370</v>
      </c>
      <c r="E34" s="661" t="s">
        <v>1358</v>
      </c>
      <c r="F34" s="664"/>
      <c r="G34" s="664"/>
      <c r="H34" s="677">
        <v>0</v>
      </c>
      <c r="I34" s="664">
        <v>1</v>
      </c>
      <c r="J34" s="664">
        <v>1188.3030020293529</v>
      </c>
      <c r="K34" s="677">
        <v>1</v>
      </c>
      <c r="L34" s="664">
        <v>1</v>
      </c>
      <c r="M34" s="665">
        <v>1188.3030020293529</v>
      </c>
    </row>
    <row r="35" spans="1:13" ht="14.4" customHeight="1" x14ac:dyDescent="0.3">
      <c r="A35" s="660" t="s">
        <v>569</v>
      </c>
      <c r="B35" s="661" t="s">
        <v>3371</v>
      </c>
      <c r="C35" s="661" t="s">
        <v>1443</v>
      </c>
      <c r="D35" s="661" t="s">
        <v>1331</v>
      </c>
      <c r="E35" s="661" t="s">
        <v>3372</v>
      </c>
      <c r="F35" s="664"/>
      <c r="G35" s="664"/>
      <c r="H35" s="677">
        <v>0</v>
      </c>
      <c r="I35" s="664">
        <v>86</v>
      </c>
      <c r="J35" s="664">
        <v>11191.171224186033</v>
      </c>
      <c r="K35" s="677">
        <v>1</v>
      </c>
      <c r="L35" s="664">
        <v>86</v>
      </c>
      <c r="M35" s="665">
        <v>11191.171224186033</v>
      </c>
    </row>
    <row r="36" spans="1:13" ht="14.4" customHeight="1" x14ac:dyDescent="0.3">
      <c r="A36" s="660" t="s">
        <v>569</v>
      </c>
      <c r="B36" s="661" t="s">
        <v>3371</v>
      </c>
      <c r="C36" s="661" t="s">
        <v>1330</v>
      </c>
      <c r="D36" s="661" t="s">
        <v>1331</v>
      </c>
      <c r="E36" s="661" t="s">
        <v>3373</v>
      </c>
      <c r="F36" s="664"/>
      <c r="G36" s="664"/>
      <c r="H36" s="677">
        <v>0</v>
      </c>
      <c r="I36" s="664">
        <v>34</v>
      </c>
      <c r="J36" s="664">
        <v>1537.6287899898321</v>
      </c>
      <c r="K36" s="677">
        <v>1</v>
      </c>
      <c r="L36" s="664">
        <v>34</v>
      </c>
      <c r="M36" s="665">
        <v>1537.6287899898321</v>
      </c>
    </row>
    <row r="37" spans="1:13" ht="14.4" customHeight="1" x14ac:dyDescent="0.3">
      <c r="A37" s="660" t="s">
        <v>569</v>
      </c>
      <c r="B37" s="661" t="s">
        <v>3371</v>
      </c>
      <c r="C37" s="661" t="s">
        <v>1334</v>
      </c>
      <c r="D37" s="661" t="s">
        <v>1331</v>
      </c>
      <c r="E37" s="661" t="s">
        <v>3374</v>
      </c>
      <c r="F37" s="664"/>
      <c r="G37" s="664"/>
      <c r="H37" s="677">
        <v>0</v>
      </c>
      <c r="I37" s="664">
        <v>1</v>
      </c>
      <c r="J37" s="664">
        <v>90.379835561604054</v>
      </c>
      <c r="K37" s="677">
        <v>1</v>
      </c>
      <c r="L37" s="664">
        <v>1</v>
      </c>
      <c r="M37" s="665">
        <v>90.379835561604054</v>
      </c>
    </row>
    <row r="38" spans="1:13" ht="14.4" customHeight="1" x14ac:dyDescent="0.3">
      <c r="A38" s="660" t="s">
        <v>569</v>
      </c>
      <c r="B38" s="661" t="s">
        <v>3375</v>
      </c>
      <c r="C38" s="661" t="s">
        <v>1568</v>
      </c>
      <c r="D38" s="661" t="s">
        <v>1569</v>
      </c>
      <c r="E38" s="661" t="s">
        <v>1570</v>
      </c>
      <c r="F38" s="664"/>
      <c r="G38" s="664"/>
      <c r="H38" s="677">
        <v>0</v>
      </c>
      <c r="I38" s="664">
        <v>1</v>
      </c>
      <c r="J38" s="664">
        <v>408.65221606422875</v>
      </c>
      <c r="K38" s="677">
        <v>1</v>
      </c>
      <c r="L38" s="664">
        <v>1</v>
      </c>
      <c r="M38" s="665">
        <v>408.65221606422875</v>
      </c>
    </row>
    <row r="39" spans="1:13" ht="14.4" customHeight="1" x14ac:dyDescent="0.3">
      <c r="A39" s="660" t="s">
        <v>569</v>
      </c>
      <c r="B39" s="661" t="s">
        <v>3376</v>
      </c>
      <c r="C39" s="661" t="s">
        <v>1388</v>
      </c>
      <c r="D39" s="661" t="s">
        <v>1389</v>
      </c>
      <c r="E39" s="661" t="s">
        <v>1266</v>
      </c>
      <c r="F39" s="664"/>
      <c r="G39" s="664"/>
      <c r="H39" s="677">
        <v>0</v>
      </c>
      <c r="I39" s="664">
        <v>5</v>
      </c>
      <c r="J39" s="664">
        <v>381.79999999999995</v>
      </c>
      <c r="K39" s="677">
        <v>1</v>
      </c>
      <c r="L39" s="664">
        <v>5</v>
      </c>
      <c r="M39" s="665">
        <v>381.79999999999995</v>
      </c>
    </row>
    <row r="40" spans="1:13" ht="14.4" customHeight="1" x14ac:dyDescent="0.3">
      <c r="A40" s="660" t="s">
        <v>569</v>
      </c>
      <c r="B40" s="661" t="s">
        <v>3377</v>
      </c>
      <c r="C40" s="661" t="s">
        <v>1377</v>
      </c>
      <c r="D40" s="661" t="s">
        <v>1378</v>
      </c>
      <c r="E40" s="661" t="s">
        <v>1165</v>
      </c>
      <c r="F40" s="664"/>
      <c r="G40" s="664"/>
      <c r="H40" s="677">
        <v>0</v>
      </c>
      <c r="I40" s="664">
        <v>48</v>
      </c>
      <c r="J40" s="664">
        <v>2246.8444098345108</v>
      </c>
      <c r="K40" s="677">
        <v>1</v>
      </c>
      <c r="L40" s="664">
        <v>48</v>
      </c>
      <c r="M40" s="665">
        <v>2246.8444098345108</v>
      </c>
    </row>
    <row r="41" spans="1:13" ht="14.4" customHeight="1" x14ac:dyDescent="0.3">
      <c r="A41" s="660" t="s">
        <v>569</v>
      </c>
      <c r="B41" s="661" t="s">
        <v>3377</v>
      </c>
      <c r="C41" s="661" t="s">
        <v>1380</v>
      </c>
      <c r="D41" s="661" t="s">
        <v>1381</v>
      </c>
      <c r="E41" s="661" t="s">
        <v>1382</v>
      </c>
      <c r="F41" s="664"/>
      <c r="G41" s="664"/>
      <c r="H41" s="677">
        <v>0</v>
      </c>
      <c r="I41" s="664">
        <v>2</v>
      </c>
      <c r="J41" s="664">
        <v>105.5</v>
      </c>
      <c r="K41" s="677">
        <v>1</v>
      </c>
      <c r="L41" s="664">
        <v>2</v>
      </c>
      <c r="M41" s="665">
        <v>105.5</v>
      </c>
    </row>
    <row r="42" spans="1:13" ht="14.4" customHeight="1" x14ac:dyDescent="0.3">
      <c r="A42" s="660" t="s">
        <v>569</v>
      </c>
      <c r="B42" s="661" t="s">
        <v>3378</v>
      </c>
      <c r="C42" s="661" t="s">
        <v>1461</v>
      </c>
      <c r="D42" s="661" t="s">
        <v>1462</v>
      </c>
      <c r="E42" s="661" t="s">
        <v>1463</v>
      </c>
      <c r="F42" s="664"/>
      <c r="G42" s="664"/>
      <c r="H42" s="677">
        <v>0</v>
      </c>
      <c r="I42" s="664">
        <v>5</v>
      </c>
      <c r="J42" s="664">
        <v>124.73000000000003</v>
      </c>
      <c r="K42" s="677">
        <v>1</v>
      </c>
      <c r="L42" s="664">
        <v>5</v>
      </c>
      <c r="M42" s="665">
        <v>124.73000000000003</v>
      </c>
    </row>
    <row r="43" spans="1:13" ht="14.4" customHeight="1" x14ac:dyDescent="0.3">
      <c r="A43" s="660" t="s">
        <v>569</v>
      </c>
      <c r="B43" s="661" t="s">
        <v>3378</v>
      </c>
      <c r="C43" s="661" t="s">
        <v>1528</v>
      </c>
      <c r="D43" s="661" t="s">
        <v>1462</v>
      </c>
      <c r="E43" s="661" t="s">
        <v>1529</v>
      </c>
      <c r="F43" s="664"/>
      <c r="G43" s="664"/>
      <c r="H43" s="677">
        <v>0</v>
      </c>
      <c r="I43" s="664">
        <v>1</v>
      </c>
      <c r="J43" s="664">
        <v>68.48</v>
      </c>
      <c r="K43" s="677">
        <v>1</v>
      </c>
      <c r="L43" s="664">
        <v>1</v>
      </c>
      <c r="M43" s="665">
        <v>68.48</v>
      </c>
    </row>
    <row r="44" spans="1:13" ht="14.4" customHeight="1" x14ac:dyDescent="0.3">
      <c r="A44" s="660" t="s">
        <v>569</v>
      </c>
      <c r="B44" s="661" t="s">
        <v>3379</v>
      </c>
      <c r="C44" s="661" t="s">
        <v>1506</v>
      </c>
      <c r="D44" s="661" t="s">
        <v>1507</v>
      </c>
      <c r="E44" s="661" t="s">
        <v>1508</v>
      </c>
      <c r="F44" s="664"/>
      <c r="G44" s="664"/>
      <c r="H44" s="677">
        <v>0</v>
      </c>
      <c r="I44" s="664">
        <v>16</v>
      </c>
      <c r="J44" s="664">
        <v>635.75961700044832</v>
      </c>
      <c r="K44" s="677">
        <v>1</v>
      </c>
      <c r="L44" s="664">
        <v>16</v>
      </c>
      <c r="M44" s="665">
        <v>635.75961700044832</v>
      </c>
    </row>
    <row r="45" spans="1:13" ht="14.4" customHeight="1" x14ac:dyDescent="0.3">
      <c r="A45" s="660" t="s">
        <v>569</v>
      </c>
      <c r="B45" s="661" t="s">
        <v>3379</v>
      </c>
      <c r="C45" s="661" t="s">
        <v>1550</v>
      </c>
      <c r="D45" s="661" t="s">
        <v>1507</v>
      </c>
      <c r="E45" s="661" t="s">
        <v>1551</v>
      </c>
      <c r="F45" s="664"/>
      <c r="G45" s="664"/>
      <c r="H45" s="677">
        <v>0</v>
      </c>
      <c r="I45" s="664">
        <v>2</v>
      </c>
      <c r="J45" s="664">
        <v>259.67999999999989</v>
      </c>
      <c r="K45" s="677">
        <v>1</v>
      </c>
      <c r="L45" s="664">
        <v>2</v>
      </c>
      <c r="M45" s="665">
        <v>259.67999999999989</v>
      </c>
    </row>
    <row r="46" spans="1:13" ht="14.4" customHeight="1" x14ac:dyDescent="0.3">
      <c r="A46" s="660" t="s">
        <v>569</v>
      </c>
      <c r="B46" s="661" t="s">
        <v>3379</v>
      </c>
      <c r="C46" s="661" t="s">
        <v>588</v>
      </c>
      <c r="D46" s="661" t="s">
        <v>589</v>
      </c>
      <c r="E46" s="661" t="s">
        <v>3380</v>
      </c>
      <c r="F46" s="664">
        <v>2</v>
      </c>
      <c r="G46" s="664">
        <v>131.97999999999999</v>
      </c>
      <c r="H46" s="677">
        <v>1</v>
      </c>
      <c r="I46" s="664"/>
      <c r="J46" s="664"/>
      <c r="K46" s="677">
        <v>0</v>
      </c>
      <c r="L46" s="664">
        <v>2</v>
      </c>
      <c r="M46" s="665">
        <v>131.97999999999999</v>
      </c>
    </row>
    <row r="47" spans="1:13" ht="14.4" customHeight="1" x14ac:dyDescent="0.3">
      <c r="A47" s="660" t="s">
        <v>569</v>
      </c>
      <c r="B47" s="661" t="s">
        <v>3381</v>
      </c>
      <c r="C47" s="661" t="s">
        <v>1553</v>
      </c>
      <c r="D47" s="661" t="s">
        <v>1554</v>
      </c>
      <c r="E47" s="661" t="s">
        <v>3382</v>
      </c>
      <c r="F47" s="664"/>
      <c r="G47" s="664"/>
      <c r="H47" s="677">
        <v>0</v>
      </c>
      <c r="I47" s="664">
        <v>1</v>
      </c>
      <c r="J47" s="664">
        <v>149.24983230215946</v>
      </c>
      <c r="K47" s="677">
        <v>1</v>
      </c>
      <c r="L47" s="664">
        <v>1</v>
      </c>
      <c r="M47" s="665">
        <v>149.24983230215946</v>
      </c>
    </row>
    <row r="48" spans="1:13" ht="14.4" customHeight="1" x14ac:dyDescent="0.3">
      <c r="A48" s="660" t="s">
        <v>569</v>
      </c>
      <c r="B48" s="661" t="s">
        <v>3383</v>
      </c>
      <c r="C48" s="661" t="s">
        <v>1437</v>
      </c>
      <c r="D48" s="661" t="s">
        <v>1438</v>
      </c>
      <c r="E48" s="661" t="s">
        <v>1165</v>
      </c>
      <c r="F48" s="664"/>
      <c r="G48" s="664"/>
      <c r="H48" s="677">
        <v>0</v>
      </c>
      <c r="I48" s="664">
        <v>2</v>
      </c>
      <c r="J48" s="664">
        <v>173.17973800236254</v>
      </c>
      <c r="K48" s="677">
        <v>1</v>
      </c>
      <c r="L48" s="664">
        <v>2</v>
      </c>
      <c r="M48" s="665">
        <v>173.17973800236254</v>
      </c>
    </row>
    <row r="49" spans="1:13" ht="14.4" customHeight="1" x14ac:dyDescent="0.3">
      <c r="A49" s="660" t="s">
        <v>569</v>
      </c>
      <c r="B49" s="661" t="s">
        <v>3383</v>
      </c>
      <c r="C49" s="661" t="s">
        <v>1440</v>
      </c>
      <c r="D49" s="661" t="s">
        <v>1438</v>
      </c>
      <c r="E49" s="661" t="s">
        <v>1441</v>
      </c>
      <c r="F49" s="664"/>
      <c r="G49" s="664"/>
      <c r="H49" s="677">
        <v>0</v>
      </c>
      <c r="I49" s="664">
        <v>5</v>
      </c>
      <c r="J49" s="664">
        <v>1111.05</v>
      </c>
      <c r="K49" s="677">
        <v>1</v>
      </c>
      <c r="L49" s="664">
        <v>5</v>
      </c>
      <c r="M49" s="665">
        <v>1111.05</v>
      </c>
    </row>
    <row r="50" spans="1:13" ht="14.4" customHeight="1" x14ac:dyDescent="0.3">
      <c r="A50" s="660" t="s">
        <v>569</v>
      </c>
      <c r="B50" s="661" t="s">
        <v>3383</v>
      </c>
      <c r="C50" s="661" t="s">
        <v>1538</v>
      </c>
      <c r="D50" s="661" t="s">
        <v>1539</v>
      </c>
      <c r="E50" s="661" t="s">
        <v>3384</v>
      </c>
      <c r="F50" s="664"/>
      <c r="G50" s="664"/>
      <c r="H50" s="677">
        <v>0</v>
      </c>
      <c r="I50" s="664">
        <v>1</v>
      </c>
      <c r="J50" s="664">
        <v>377.86</v>
      </c>
      <c r="K50" s="677">
        <v>1</v>
      </c>
      <c r="L50" s="664">
        <v>1</v>
      </c>
      <c r="M50" s="665">
        <v>377.86</v>
      </c>
    </row>
    <row r="51" spans="1:13" ht="14.4" customHeight="1" x14ac:dyDescent="0.3">
      <c r="A51" s="660" t="s">
        <v>569</v>
      </c>
      <c r="B51" s="661" t="s">
        <v>3385</v>
      </c>
      <c r="C51" s="661" t="s">
        <v>1341</v>
      </c>
      <c r="D51" s="661" t="s">
        <v>3386</v>
      </c>
      <c r="E51" s="661" t="s">
        <v>984</v>
      </c>
      <c r="F51" s="664"/>
      <c r="G51" s="664"/>
      <c r="H51" s="677">
        <v>0</v>
      </c>
      <c r="I51" s="664">
        <v>12</v>
      </c>
      <c r="J51" s="664">
        <v>869.57810591388898</v>
      </c>
      <c r="K51" s="677">
        <v>1</v>
      </c>
      <c r="L51" s="664">
        <v>12</v>
      </c>
      <c r="M51" s="665">
        <v>869.57810591388898</v>
      </c>
    </row>
    <row r="52" spans="1:13" ht="14.4" customHeight="1" x14ac:dyDescent="0.3">
      <c r="A52" s="660" t="s">
        <v>569</v>
      </c>
      <c r="B52" s="661" t="s">
        <v>3385</v>
      </c>
      <c r="C52" s="661" t="s">
        <v>1315</v>
      </c>
      <c r="D52" s="661" t="s">
        <v>1316</v>
      </c>
      <c r="E52" s="661" t="s">
        <v>1317</v>
      </c>
      <c r="F52" s="664"/>
      <c r="G52" s="664"/>
      <c r="H52" s="677">
        <v>0</v>
      </c>
      <c r="I52" s="664">
        <v>4</v>
      </c>
      <c r="J52" s="664">
        <v>31.899872961911356</v>
      </c>
      <c r="K52" s="677">
        <v>1</v>
      </c>
      <c r="L52" s="664">
        <v>4</v>
      </c>
      <c r="M52" s="665">
        <v>31.899872961911356</v>
      </c>
    </row>
    <row r="53" spans="1:13" ht="14.4" customHeight="1" x14ac:dyDescent="0.3">
      <c r="A53" s="660" t="s">
        <v>569</v>
      </c>
      <c r="B53" s="661" t="s">
        <v>3385</v>
      </c>
      <c r="C53" s="661" t="s">
        <v>1318</v>
      </c>
      <c r="D53" s="661" t="s">
        <v>1319</v>
      </c>
      <c r="E53" s="661" t="s">
        <v>1320</v>
      </c>
      <c r="F53" s="664"/>
      <c r="G53" s="664"/>
      <c r="H53" s="677">
        <v>0</v>
      </c>
      <c r="I53" s="664">
        <v>6</v>
      </c>
      <c r="J53" s="664">
        <v>72.419720202188344</v>
      </c>
      <c r="K53" s="677">
        <v>1</v>
      </c>
      <c r="L53" s="664">
        <v>6</v>
      </c>
      <c r="M53" s="665">
        <v>72.419720202188344</v>
      </c>
    </row>
    <row r="54" spans="1:13" ht="14.4" customHeight="1" x14ac:dyDescent="0.3">
      <c r="A54" s="660" t="s">
        <v>569</v>
      </c>
      <c r="B54" s="661" t="s">
        <v>3385</v>
      </c>
      <c r="C54" s="661" t="s">
        <v>1395</v>
      </c>
      <c r="D54" s="661" t="s">
        <v>3387</v>
      </c>
      <c r="E54" s="661" t="s">
        <v>980</v>
      </c>
      <c r="F54" s="664"/>
      <c r="G54" s="664"/>
      <c r="H54" s="677">
        <v>0</v>
      </c>
      <c r="I54" s="664">
        <v>13</v>
      </c>
      <c r="J54" s="664">
        <v>471.29804418451317</v>
      </c>
      <c r="K54" s="677">
        <v>1</v>
      </c>
      <c r="L54" s="664">
        <v>13</v>
      </c>
      <c r="M54" s="665">
        <v>471.29804418451317</v>
      </c>
    </row>
    <row r="55" spans="1:13" ht="14.4" customHeight="1" x14ac:dyDescent="0.3">
      <c r="A55" s="660" t="s">
        <v>569</v>
      </c>
      <c r="B55" s="661" t="s">
        <v>3388</v>
      </c>
      <c r="C55" s="661" t="s">
        <v>1503</v>
      </c>
      <c r="D55" s="661" t="s">
        <v>3389</v>
      </c>
      <c r="E55" s="661" t="s">
        <v>1299</v>
      </c>
      <c r="F55" s="664"/>
      <c r="G55" s="664"/>
      <c r="H55" s="677">
        <v>0</v>
      </c>
      <c r="I55" s="664">
        <v>2</v>
      </c>
      <c r="J55" s="664">
        <v>671.23803584712425</v>
      </c>
      <c r="K55" s="677">
        <v>1</v>
      </c>
      <c r="L55" s="664">
        <v>2</v>
      </c>
      <c r="M55" s="665">
        <v>671.23803584712425</v>
      </c>
    </row>
    <row r="56" spans="1:13" ht="14.4" customHeight="1" x14ac:dyDescent="0.3">
      <c r="A56" s="660" t="s">
        <v>569</v>
      </c>
      <c r="B56" s="661" t="s">
        <v>3388</v>
      </c>
      <c r="C56" s="661" t="s">
        <v>1545</v>
      </c>
      <c r="D56" s="661" t="s">
        <v>1546</v>
      </c>
      <c r="E56" s="661" t="s">
        <v>1299</v>
      </c>
      <c r="F56" s="664"/>
      <c r="G56" s="664"/>
      <c r="H56" s="677">
        <v>0</v>
      </c>
      <c r="I56" s="664">
        <v>1</v>
      </c>
      <c r="J56" s="664">
        <v>578.23</v>
      </c>
      <c r="K56" s="677">
        <v>1</v>
      </c>
      <c r="L56" s="664">
        <v>1</v>
      </c>
      <c r="M56" s="665">
        <v>578.23</v>
      </c>
    </row>
    <row r="57" spans="1:13" ht="14.4" customHeight="1" x14ac:dyDescent="0.3">
      <c r="A57" s="660" t="s">
        <v>569</v>
      </c>
      <c r="B57" s="661" t="s">
        <v>3390</v>
      </c>
      <c r="C57" s="661" t="s">
        <v>1449</v>
      </c>
      <c r="D57" s="661" t="s">
        <v>1450</v>
      </c>
      <c r="E57" s="661" t="s">
        <v>1451</v>
      </c>
      <c r="F57" s="664"/>
      <c r="G57" s="664"/>
      <c r="H57" s="677">
        <v>0</v>
      </c>
      <c r="I57" s="664">
        <v>1</v>
      </c>
      <c r="J57" s="664">
        <v>352.66</v>
      </c>
      <c r="K57" s="677">
        <v>1</v>
      </c>
      <c r="L57" s="664">
        <v>1</v>
      </c>
      <c r="M57" s="665">
        <v>352.66</v>
      </c>
    </row>
    <row r="58" spans="1:13" ht="14.4" customHeight="1" x14ac:dyDescent="0.3">
      <c r="A58" s="660" t="s">
        <v>569</v>
      </c>
      <c r="B58" s="661" t="s">
        <v>3391</v>
      </c>
      <c r="C58" s="661" t="s">
        <v>598</v>
      </c>
      <c r="D58" s="661" t="s">
        <v>599</v>
      </c>
      <c r="E58" s="661" t="s">
        <v>600</v>
      </c>
      <c r="F58" s="664">
        <v>3</v>
      </c>
      <c r="G58" s="664">
        <v>302.18885079584538</v>
      </c>
      <c r="H58" s="677">
        <v>1</v>
      </c>
      <c r="I58" s="664"/>
      <c r="J58" s="664"/>
      <c r="K58" s="677">
        <v>0</v>
      </c>
      <c r="L58" s="664">
        <v>3</v>
      </c>
      <c r="M58" s="665">
        <v>302.18885079584538</v>
      </c>
    </row>
    <row r="59" spans="1:13" ht="14.4" customHeight="1" x14ac:dyDescent="0.3">
      <c r="A59" s="660" t="s">
        <v>569</v>
      </c>
      <c r="B59" s="661" t="s">
        <v>3391</v>
      </c>
      <c r="C59" s="661" t="s">
        <v>1487</v>
      </c>
      <c r="D59" s="661" t="s">
        <v>1488</v>
      </c>
      <c r="E59" s="661" t="s">
        <v>1489</v>
      </c>
      <c r="F59" s="664"/>
      <c r="G59" s="664"/>
      <c r="H59" s="677">
        <v>0</v>
      </c>
      <c r="I59" s="664">
        <v>7</v>
      </c>
      <c r="J59" s="664">
        <v>577.00798590960403</v>
      </c>
      <c r="K59" s="677">
        <v>1</v>
      </c>
      <c r="L59" s="664">
        <v>7</v>
      </c>
      <c r="M59" s="665">
        <v>577.00798590960403</v>
      </c>
    </row>
    <row r="60" spans="1:13" ht="14.4" customHeight="1" x14ac:dyDescent="0.3">
      <c r="A60" s="660" t="s">
        <v>569</v>
      </c>
      <c r="B60" s="661" t="s">
        <v>3392</v>
      </c>
      <c r="C60" s="661" t="s">
        <v>1572</v>
      </c>
      <c r="D60" s="661" t="s">
        <v>1573</v>
      </c>
      <c r="E60" s="661" t="s">
        <v>931</v>
      </c>
      <c r="F60" s="664"/>
      <c r="G60" s="664"/>
      <c r="H60" s="677">
        <v>0</v>
      </c>
      <c r="I60" s="664">
        <v>6</v>
      </c>
      <c r="J60" s="664">
        <v>529.85750311740981</v>
      </c>
      <c r="K60" s="677">
        <v>1</v>
      </c>
      <c r="L60" s="664">
        <v>6</v>
      </c>
      <c r="M60" s="665">
        <v>529.85750311740981</v>
      </c>
    </row>
    <row r="61" spans="1:13" ht="14.4" customHeight="1" x14ac:dyDescent="0.3">
      <c r="A61" s="660" t="s">
        <v>569</v>
      </c>
      <c r="B61" s="661" t="s">
        <v>3392</v>
      </c>
      <c r="C61" s="661" t="s">
        <v>1421</v>
      </c>
      <c r="D61" s="661" t="s">
        <v>1426</v>
      </c>
      <c r="E61" s="661" t="s">
        <v>931</v>
      </c>
      <c r="F61" s="664"/>
      <c r="G61" s="664"/>
      <c r="H61" s="677">
        <v>0</v>
      </c>
      <c r="I61" s="664">
        <v>15</v>
      </c>
      <c r="J61" s="664">
        <v>1390.6488480837515</v>
      </c>
      <c r="K61" s="677">
        <v>1</v>
      </c>
      <c r="L61" s="664">
        <v>15</v>
      </c>
      <c r="M61" s="665">
        <v>1390.6488480837515</v>
      </c>
    </row>
    <row r="62" spans="1:13" ht="14.4" customHeight="1" x14ac:dyDescent="0.3">
      <c r="A62" s="660" t="s">
        <v>569</v>
      </c>
      <c r="B62" s="661" t="s">
        <v>3392</v>
      </c>
      <c r="C62" s="661" t="s">
        <v>1425</v>
      </c>
      <c r="D62" s="661" t="s">
        <v>1426</v>
      </c>
      <c r="E62" s="661" t="s">
        <v>3393</v>
      </c>
      <c r="F62" s="664"/>
      <c r="G62" s="664"/>
      <c r="H62" s="677">
        <v>0</v>
      </c>
      <c r="I62" s="664">
        <v>2</v>
      </c>
      <c r="J62" s="664">
        <v>597.01999999999987</v>
      </c>
      <c r="K62" s="677">
        <v>1</v>
      </c>
      <c r="L62" s="664">
        <v>2</v>
      </c>
      <c r="M62" s="665">
        <v>597.01999999999987</v>
      </c>
    </row>
    <row r="63" spans="1:13" ht="14.4" customHeight="1" x14ac:dyDescent="0.3">
      <c r="A63" s="660" t="s">
        <v>569</v>
      </c>
      <c r="B63" s="661" t="s">
        <v>3392</v>
      </c>
      <c r="C63" s="661" t="s">
        <v>1495</v>
      </c>
      <c r="D63" s="661" t="s">
        <v>1500</v>
      </c>
      <c r="E63" s="661" t="s">
        <v>1512</v>
      </c>
      <c r="F63" s="664"/>
      <c r="G63" s="664"/>
      <c r="H63" s="677">
        <v>0</v>
      </c>
      <c r="I63" s="664">
        <v>33</v>
      </c>
      <c r="J63" s="664">
        <v>4674.5089062539828</v>
      </c>
      <c r="K63" s="677">
        <v>1</v>
      </c>
      <c r="L63" s="664">
        <v>33</v>
      </c>
      <c r="M63" s="665">
        <v>4674.5089062539828</v>
      </c>
    </row>
    <row r="64" spans="1:13" ht="14.4" customHeight="1" x14ac:dyDescent="0.3">
      <c r="A64" s="660" t="s">
        <v>569</v>
      </c>
      <c r="B64" s="661" t="s">
        <v>3392</v>
      </c>
      <c r="C64" s="661" t="s">
        <v>1499</v>
      </c>
      <c r="D64" s="661" t="s">
        <v>1500</v>
      </c>
      <c r="E64" s="661" t="s">
        <v>3394</v>
      </c>
      <c r="F64" s="664"/>
      <c r="G64" s="664"/>
      <c r="H64" s="677">
        <v>0</v>
      </c>
      <c r="I64" s="664">
        <v>2</v>
      </c>
      <c r="J64" s="664">
        <v>940.82015056723458</v>
      </c>
      <c r="K64" s="677">
        <v>1</v>
      </c>
      <c r="L64" s="664">
        <v>2</v>
      </c>
      <c r="M64" s="665">
        <v>940.82015056723458</v>
      </c>
    </row>
    <row r="65" spans="1:13" ht="14.4" customHeight="1" x14ac:dyDescent="0.3">
      <c r="A65" s="660" t="s">
        <v>569</v>
      </c>
      <c r="B65" s="661" t="s">
        <v>3395</v>
      </c>
      <c r="C65" s="661" t="s">
        <v>1446</v>
      </c>
      <c r="D65" s="661" t="s">
        <v>1447</v>
      </c>
      <c r="E65" s="661" t="s">
        <v>931</v>
      </c>
      <c r="F65" s="664"/>
      <c r="G65" s="664"/>
      <c r="H65" s="677">
        <v>0</v>
      </c>
      <c r="I65" s="664">
        <v>2</v>
      </c>
      <c r="J65" s="664">
        <v>271.52</v>
      </c>
      <c r="K65" s="677">
        <v>1</v>
      </c>
      <c r="L65" s="664">
        <v>2</v>
      </c>
      <c r="M65" s="665">
        <v>271.52</v>
      </c>
    </row>
    <row r="66" spans="1:13" ht="14.4" customHeight="1" x14ac:dyDescent="0.3">
      <c r="A66" s="660" t="s">
        <v>569</v>
      </c>
      <c r="B66" s="661" t="s">
        <v>3395</v>
      </c>
      <c r="C66" s="661" t="s">
        <v>1510</v>
      </c>
      <c r="D66" s="661" t="s">
        <v>1511</v>
      </c>
      <c r="E66" s="661" t="s">
        <v>1512</v>
      </c>
      <c r="F66" s="664"/>
      <c r="G66" s="664"/>
      <c r="H66" s="677">
        <v>0</v>
      </c>
      <c r="I66" s="664">
        <v>4</v>
      </c>
      <c r="J66" s="664">
        <v>841.88001936077387</v>
      </c>
      <c r="K66" s="677">
        <v>1</v>
      </c>
      <c r="L66" s="664">
        <v>4</v>
      </c>
      <c r="M66" s="665">
        <v>841.88001936077387</v>
      </c>
    </row>
    <row r="67" spans="1:13" ht="14.4" customHeight="1" x14ac:dyDescent="0.3">
      <c r="A67" s="660" t="s">
        <v>569</v>
      </c>
      <c r="B67" s="661" t="s">
        <v>3396</v>
      </c>
      <c r="C67" s="661" t="s">
        <v>1337</v>
      </c>
      <c r="D67" s="661" t="s">
        <v>1338</v>
      </c>
      <c r="E67" s="661" t="s">
        <v>3397</v>
      </c>
      <c r="F67" s="664"/>
      <c r="G67" s="664"/>
      <c r="H67" s="677">
        <v>0</v>
      </c>
      <c r="I67" s="664">
        <v>7</v>
      </c>
      <c r="J67" s="664">
        <v>747.95950867157489</v>
      </c>
      <c r="K67" s="677">
        <v>1</v>
      </c>
      <c r="L67" s="664">
        <v>7</v>
      </c>
      <c r="M67" s="665">
        <v>747.95950867157489</v>
      </c>
    </row>
    <row r="68" spans="1:13" ht="14.4" customHeight="1" x14ac:dyDescent="0.3">
      <c r="A68" s="660" t="s">
        <v>569</v>
      </c>
      <c r="B68" s="661" t="s">
        <v>3396</v>
      </c>
      <c r="C68" s="661" t="s">
        <v>1481</v>
      </c>
      <c r="D68" s="661" t="s">
        <v>1338</v>
      </c>
      <c r="E68" s="661" t="s">
        <v>1482</v>
      </c>
      <c r="F68" s="664"/>
      <c r="G68" s="664"/>
      <c r="H68" s="677">
        <v>0</v>
      </c>
      <c r="I68" s="664">
        <v>1</v>
      </c>
      <c r="J68" s="664">
        <v>300.20999999999998</v>
      </c>
      <c r="K68" s="677">
        <v>1</v>
      </c>
      <c r="L68" s="664">
        <v>1</v>
      </c>
      <c r="M68" s="665">
        <v>300.20999999999998</v>
      </c>
    </row>
    <row r="69" spans="1:13" ht="14.4" customHeight="1" x14ac:dyDescent="0.3">
      <c r="A69" s="660" t="s">
        <v>569</v>
      </c>
      <c r="B69" s="661" t="s">
        <v>3398</v>
      </c>
      <c r="C69" s="661" t="s">
        <v>1373</v>
      </c>
      <c r="D69" s="661" t="s">
        <v>1374</v>
      </c>
      <c r="E69" s="661" t="s">
        <v>1218</v>
      </c>
      <c r="F69" s="664"/>
      <c r="G69" s="664"/>
      <c r="H69" s="677">
        <v>0</v>
      </c>
      <c r="I69" s="664">
        <v>1</v>
      </c>
      <c r="J69" s="664">
        <v>46.899999999999991</v>
      </c>
      <c r="K69" s="677">
        <v>1</v>
      </c>
      <c r="L69" s="664">
        <v>1</v>
      </c>
      <c r="M69" s="665">
        <v>46.899999999999991</v>
      </c>
    </row>
    <row r="70" spans="1:13" ht="14.4" customHeight="1" x14ac:dyDescent="0.3">
      <c r="A70" s="660" t="s">
        <v>569</v>
      </c>
      <c r="B70" s="661" t="s">
        <v>3398</v>
      </c>
      <c r="C70" s="661" t="s">
        <v>1524</v>
      </c>
      <c r="D70" s="661" t="s">
        <v>3399</v>
      </c>
      <c r="E70" s="661" t="s">
        <v>3400</v>
      </c>
      <c r="F70" s="664"/>
      <c r="G70" s="664"/>
      <c r="H70" s="677">
        <v>0</v>
      </c>
      <c r="I70" s="664">
        <v>3</v>
      </c>
      <c r="J70" s="664">
        <v>403.26</v>
      </c>
      <c r="K70" s="677">
        <v>1</v>
      </c>
      <c r="L70" s="664">
        <v>3</v>
      </c>
      <c r="M70" s="665">
        <v>403.26</v>
      </c>
    </row>
    <row r="71" spans="1:13" ht="14.4" customHeight="1" x14ac:dyDescent="0.3">
      <c r="A71" s="660" t="s">
        <v>569</v>
      </c>
      <c r="B71" s="661" t="s">
        <v>3401</v>
      </c>
      <c r="C71" s="661" t="s">
        <v>1531</v>
      </c>
      <c r="D71" s="661" t="s">
        <v>3402</v>
      </c>
      <c r="E71" s="661" t="s">
        <v>3403</v>
      </c>
      <c r="F71" s="664"/>
      <c r="G71" s="664"/>
      <c r="H71" s="677">
        <v>0</v>
      </c>
      <c r="I71" s="664">
        <v>1</v>
      </c>
      <c r="J71" s="664">
        <v>74.989999999999981</v>
      </c>
      <c r="K71" s="677">
        <v>1</v>
      </c>
      <c r="L71" s="664">
        <v>1</v>
      </c>
      <c r="M71" s="665">
        <v>74.989999999999981</v>
      </c>
    </row>
    <row r="72" spans="1:13" ht="14.4" customHeight="1" x14ac:dyDescent="0.3">
      <c r="A72" s="660" t="s">
        <v>569</v>
      </c>
      <c r="B72" s="661" t="s">
        <v>3401</v>
      </c>
      <c r="C72" s="661" t="s">
        <v>1491</v>
      </c>
      <c r="D72" s="661" t="s">
        <v>3404</v>
      </c>
      <c r="E72" s="661" t="s">
        <v>3405</v>
      </c>
      <c r="F72" s="664"/>
      <c r="G72" s="664"/>
      <c r="H72" s="677">
        <v>0</v>
      </c>
      <c r="I72" s="664">
        <v>3</v>
      </c>
      <c r="J72" s="664">
        <v>193.56960632556502</v>
      </c>
      <c r="K72" s="677">
        <v>1</v>
      </c>
      <c r="L72" s="664">
        <v>3</v>
      </c>
      <c r="M72" s="665">
        <v>193.56960632556502</v>
      </c>
    </row>
    <row r="73" spans="1:13" ht="14.4" customHeight="1" x14ac:dyDescent="0.3">
      <c r="A73" s="660" t="s">
        <v>569</v>
      </c>
      <c r="B73" s="661" t="s">
        <v>3406</v>
      </c>
      <c r="C73" s="661" t="s">
        <v>1707</v>
      </c>
      <c r="D73" s="661" t="s">
        <v>3407</v>
      </c>
      <c r="E73" s="661" t="s">
        <v>3408</v>
      </c>
      <c r="F73" s="664"/>
      <c r="G73" s="664"/>
      <c r="H73" s="677">
        <v>0</v>
      </c>
      <c r="I73" s="664">
        <v>18</v>
      </c>
      <c r="J73" s="664">
        <v>4152.0599999999995</v>
      </c>
      <c r="K73" s="677">
        <v>1</v>
      </c>
      <c r="L73" s="664">
        <v>18</v>
      </c>
      <c r="M73" s="665">
        <v>4152.0599999999995</v>
      </c>
    </row>
    <row r="74" spans="1:13" ht="14.4" customHeight="1" x14ac:dyDescent="0.3">
      <c r="A74" s="660" t="s">
        <v>569</v>
      </c>
      <c r="B74" s="661" t="s">
        <v>3409</v>
      </c>
      <c r="C74" s="661" t="s">
        <v>595</v>
      </c>
      <c r="D74" s="661" t="s">
        <v>3410</v>
      </c>
      <c r="E74" s="661" t="s">
        <v>3411</v>
      </c>
      <c r="F74" s="664">
        <v>1.2</v>
      </c>
      <c r="G74" s="664">
        <v>664.78800000000012</v>
      </c>
      <c r="H74" s="677">
        <v>1</v>
      </c>
      <c r="I74" s="664"/>
      <c r="J74" s="664"/>
      <c r="K74" s="677">
        <v>0</v>
      </c>
      <c r="L74" s="664">
        <v>1.2</v>
      </c>
      <c r="M74" s="665">
        <v>664.78800000000012</v>
      </c>
    </row>
    <row r="75" spans="1:13" ht="14.4" customHeight="1" x14ac:dyDescent="0.3">
      <c r="A75" s="660" t="s">
        <v>569</v>
      </c>
      <c r="B75" s="661" t="s">
        <v>3409</v>
      </c>
      <c r="C75" s="661" t="s">
        <v>1700</v>
      </c>
      <c r="D75" s="661" t="s">
        <v>1646</v>
      </c>
      <c r="E75" s="661" t="s">
        <v>1701</v>
      </c>
      <c r="F75" s="664"/>
      <c r="G75" s="664"/>
      <c r="H75" s="677">
        <v>0</v>
      </c>
      <c r="I75" s="664">
        <v>305</v>
      </c>
      <c r="J75" s="664">
        <v>6395.1925929318932</v>
      </c>
      <c r="K75" s="677">
        <v>1</v>
      </c>
      <c r="L75" s="664">
        <v>305</v>
      </c>
      <c r="M75" s="665">
        <v>6395.1925929318932</v>
      </c>
    </row>
    <row r="76" spans="1:13" ht="14.4" customHeight="1" x14ac:dyDescent="0.3">
      <c r="A76" s="660" t="s">
        <v>569</v>
      </c>
      <c r="B76" s="661" t="s">
        <v>3412</v>
      </c>
      <c r="C76" s="661" t="s">
        <v>1696</v>
      </c>
      <c r="D76" s="661" t="s">
        <v>3413</v>
      </c>
      <c r="E76" s="661" t="s">
        <v>3414</v>
      </c>
      <c r="F76" s="664"/>
      <c r="G76" s="664"/>
      <c r="H76" s="677">
        <v>0</v>
      </c>
      <c r="I76" s="664">
        <v>18</v>
      </c>
      <c r="J76" s="664">
        <v>2057.3552361414431</v>
      </c>
      <c r="K76" s="677">
        <v>1</v>
      </c>
      <c r="L76" s="664">
        <v>18</v>
      </c>
      <c r="M76" s="665">
        <v>2057.3552361414431</v>
      </c>
    </row>
    <row r="77" spans="1:13" ht="14.4" customHeight="1" x14ac:dyDescent="0.3">
      <c r="A77" s="660" t="s">
        <v>569</v>
      </c>
      <c r="B77" s="661" t="s">
        <v>3412</v>
      </c>
      <c r="C77" s="661" t="s">
        <v>1711</v>
      </c>
      <c r="D77" s="661" t="s">
        <v>3415</v>
      </c>
      <c r="E77" s="661" t="s">
        <v>3416</v>
      </c>
      <c r="F77" s="664"/>
      <c r="G77" s="664"/>
      <c r="H77" s="677">
        <v>0</v>
      </c>
      <c r="I77" s="664">
        <v>51</v>
      </c>
      <c r="J77" s="664">
        <v>3901.9254520507266</v>
      </c>
      <c r="K77" s="677">
        <v>1</v>
      </c>
      <c r="L77" s="664">
        <v>51</v>
      </c>
      <c r="M77" s="665">
        <v>3901.9254520507266</v>
      </c>
    </row>
    <row r="78" spans="1:13" ht="14.4" customHeight="1" x14ac:dyDescent="0.3">
      <c r="A78" s="660" t="s">
        <v>569</v>
      </c>
      <c r="B78" s="661" t="s">
        <v>3417</v>
      </c>
      <c r="C78" s="661" t="s">
        <v>1725</v>
      </c>
      <c r="D78" s="661" t="s">
        <v>1726</v>
      </c>
      <c r="E78" s="661" t="s">
        <v>1727</v>
      </c>
      <c r="F78" s="664"/>
      <c r="G78" s="664"/>
      <c r="H78" s="677">
        <v>0</v>
      </c>
      <c r="I78" s="664">
        <v>1.2</v>
      </c>
      <c r="J78" s="664">
        <v>554.39999999999986</v>
      </c>
      <c r="K78" s="677">
        <v>1</v>
      </c>
      <c r="L78" s="664">
        <v>1.2</v>
      </c>
      <c r="M78" s="665">
        <v>554.39999999999986</v>
      </c>
    </row>
    <row r="79" spans="1:13" ht="14.4" customHeight="1" x14ac:dyDescent="0.3">
      <c r="A79" s="660" t="s">
        <v>569</v>
      </c>
      <c r="B79" s="661" t="s">
        <v>3418</v>
      </c>
      <c r="C79" s="661" t="s">
        <v>1626</v>
      </c>
      <c r="D79" s="661" t="s">
        <v>1627</v>
      </c>
      <c r="E79" s="661" t="s">
        <v>1628</v>
      </c>
      <c r="F79" s="664">
        <v>5.4</v>
      </c>
      <c r="G79" s="664">
        <v>1051.3259999999998</v>
      </c>
      <c r="H79" s="677">
        <v>1</v>
      </c>
      <c r="I79" s="664"/>
      <c r="J79" s="664"/>
      <c r="K79" s="677">
        <v>0</v>
      </c>
      <c r="L79" s="664">
        <v>5.4</v>
      </c>
      <c r="M79" s="665">
        <v>1051.3259999999998</v>
      </c>
    </row>
    <row r="80" spans="1:13" ht="14.4" customHeight="1" x14ac:dyDescent="0.3">
      <c r="A80" s="660" t="s">
        <v>569</v>
      </c>
      <c r="B80" s="661" t="s">
        <v>3418</v>
      </c>
      <c r="C80" s="661" t="s">
        <v>1703</v>
      </c>
      <c r="D80" s="661" t="s">
        <v>1704</v>
      </c>
      <c r="E80" s="661" t="s">
        <v>2888</v>
      </c>
      <c r="F80" s="664"/>
      <c r="G80" s="664"/>
      <c r="H80" s="677">
        <v>0</v>
      </c>
      <c r="I80" s="664">
        <v>47.999999999999936</v>
      </c>
      <c r="J80" s="664">
        <v>6984.2418916582092</v>
      </c>
      <c r="K80" s="677">
        <v>1</v>
      </c>
      <c r="L80" s="664">
        <v>47.999999999999936</v>
      </c>
      <c r="M80" s="665">
        <v>6984.2418916582092</v>
      </c>
    </row>
    <row r="81" spans="1:13" ht="14.4" customHeight="1" x14ac:dyDescent="0.3">
      <c r="A81" s="660" t="s">
        <v>569</v>
      </c>
      <c r="B81" s="661" t="s">
        <v>3419</v>
      </c>
      <c r="C81" s="661" t="s">
        <v>1731</v>
      </c>
      <c r="D81" s="661" t="s">
        <v>1732</v>
      </c>
      <c r="E81" s="661" t="s">
        <v>1733</v>
      </c>
      <c r="F81" s="664"/>
      <c r="G81" s="664"/>
      <c r="H81" s="677">
        <v>0</v>
      </c>
      <c r="I81" s="664">
        <v>1.6</v>
      </c>
      <c r="J81" s="664">
        <v>348.48</v>
      </c>
      <c r="K81" s="677">
        <v>1</v>
      </c>
      <c r="L81" s="664">
        <v>1.6</v>
      </c>
      <c r="M81" s="665">
        <v>348.48</v>
      </c>
    </row>
    <row r="82" spans="1:13" ht="14.4" customHeight="1" x14ac:dyDescent="0.3">
      <c r="A82" s="660" t="s">
        <v>569</v>
      </c>
      <c r="B82" s="661" t="s">
        <v>3420</v>
      </c>
      <c r="C82" s="661" t="s">
        <v>1718</v>
      </c>
      <c r="D82" s="661" t="s">
        <v>3421</v>
      </c>
      <c r="E82" s="661" t="s">
        <v>1720</v>
      </c>
      <c r="F82" s="664"/>
      <c r="G82" s="664"/>
      <c r="H82" s="677">
        <v>0</v>
      </c>
      <c r="I82" s="664">
        <v>4.4000000000000004</v>
      </c>
      <c r="J82" s="664">
        <v>2274.8000000000002</v>
      </c>
      <c r="K82" s="677">
        <v>1</v>
      </c>
      <c r="L82" s="664">
        <v>4.4000000000000004</v>
      </c>
      <c r="M82" s="665">
        <v>2274.8000000000002</v>
      </c>
    </row>
    <row r="83" spans="1:13" ht="14.4" customHeight="1" x14ac:dyDescent="0.3">
      <c r="A83" s="660" t="s">
        <v>569</v>
      </c>
      <c r="B83" s="661" t="s">
        <v>3422</v>
      </c>
      <c r="C83" s="661" t="s">
        <v>1722</v>
      </c>
      <c r="D83" s="661" t="s">
        <v>1723</v>
      </c>
      <c r="E83" s="661" t="s">
        <v>3423</v>
      </c>
      <c r="F83" s="664"/>
      <c r="G83" s="664"/>
      <c r="H83" s="677">
        <v>0</v>
      </c>
      <c r="I83" s="664">
        <v>3</v>
      </c>
      <c r="J83" s="664">
        <v>2316.2400000000002</v>
      </c>
      <c r="K83" s="677">
        <v>1</v>
      </c>
      <c r="L83" s="664">
        <v>3</v>
      </c>
      <c r="M83" s="665">
        <v>2316.2400000000002</v>
      </c>
    </row>
    <row r="84" spans="1:13" ht="14.4" customHeight="1" x14ac:dyDescent="0.3">
      <c r="A84" s="660" t="s">
        <v>569</v>
      </c>
      <c r="B84" s="661" t="s">
        <v>3424</v>
      </c>
      <c r="C84" s="661" t="s">
        <v>1728</v>
      </c>
      <c r="D84" s="661" t="s">
        <v>1729</v>
      </c>
      <c r="E84" s="661" t="s">
        <v>1730</v>
      </c>
      <c r="F84" s="664"/>
      <c r="G84" s="664"/>
      <c r="H84" s="677">
        <v>0</v>
      </c>
      <c r="I84" s="664">
        <v>20</v>
      </c>
      <c r="J84" s="664">
        <v>2846.6000000000004</v>
      </c>
      <c r="K84" s="677">
        <v>1</v>
      </c>
      <c r="L84" s="664">
        <v>20</v>
      </c>
      <c r="M84" s="665">
        <v>2846.6000000000004</v>
      </c>
    </row>
    <row r="85" spans="1:13" ht="14.4" customHeight="1" x14ac:dyDescent="0.3">
      <c r="A85" s="660" t="s">
        <v>569</v>
      </c>
      <c r="B85" s="661" t="s">
        <v>3424</v>
      </c>
      <c r="C85" s="661" t="s">
        <v>1629</v>
      </c>
      <c r="D85" s="661" t="s">
        <v>1630</v>
      </c>
      <c r="E85" s="661" t="s">
        <v>1631</v>
      </c>
      <c r="F85" s="664">
        <v>1</v>
      </c>
      <c r="G85" s="664">
        <v>157.96843848449888</v>
      </c>
      <c r="H85" s="677">
        <v>1</v>
      </c>
      <c r="I85" s="664"/>
      <c r="J85" s="664"/>
      <c r="K85" s="677">
        <v>0</v>
      </c>
      <c r="L85" s="664">
        <v>1</v>
      </c>
      <c r="M85" s="665">
        <v>157.96843848449888</v>
      </c>
    </row>
    <row r="86" spans="1:13" ht="14.4" customHeight="1" x14ac:dyDescent="0.3">
      <c r="A86" s="660" t="s">
        <v>569</v>
      </c>
      <c r="B86" s="661" t="s">
        <v>3425</v>
      </c>
      <c r="C86" s="661" t="s">
        <v>1747</v>
      </c>
      <c r="D86" s="661" t="s">
        <v>3426</v>
      </c>
      <c r="E86" s="661" t="s">
        <v>3427</v>
      </c>
      <c r="F86" s="664"/>
      <c r="G86" s="664"/>
      <c r="H86" s="677">
        <v>0</v>
      </c>
      <c r="I86" s="664">
        <v>2</v>
      </c>
      <c r="J86" s="664">
        <v>310.2</v>
      </c>
      <c r="K86" s="677">
        <v>1</v>
      </c>
      <c r="L86" s="664">
        <v>2</v>
      </c>
      <c r="M86" s="665">
        <v>310.2</v>
      </c>
    </row>
    <row r="87" spans="1:13" ht="14.4" customHeight="1" x14ac:dyDescent="0.3">
      <c r="A87" s="660" t="s">
        <v>569</v>
      </c>
      <c r="B87" s="661" t="s">
        <v>3425</v>
      </c>
      <c r="C87" s="661" t="s">
        <v>1743</v>
      </c>
      <c r="D87" s="661" t="s">
        <v>3426</v>
      </c>
      <c r="E87" s="661" t="s">
        <v>3428</v>
      </c>
      <c r="F87" s="664"/>
      <c r="G87" s="664"/>
      <c r="H87" s="677">
        <v>0</v>
      </c>
      <c r="I87" s="664">
        <v>6</v>
      </c>
      <c r="J87" s="664">
        <v>1584</v>
      </c>
      <c r="K87" s="677">
        <v>1</v>
      </c>
      <c r="L87" s="664">
        <v>6</v>
      </c>
      <c r="M87" s="665">
        <v>1584</v>
      </c>
    </row>
    <row r="88" spans="1:13" ht="14.4" customHeight="1" x14ac:dyDescent="0.3">
      <c r="A88" s="660" t="s">
        <v>569</v>
      </c>
      <c r="B88" s="661" t="s">
        <v>3429</v>
      </c>
      <c r="C88" s="661" t="s">
        <v>1692</v>
      </c>
      <c r="D88" s="661" t="s">
        <v>1693</v>
      </c>
      <c r="E88" s="661" t="s">
        <v>3430</v>
      </c>
      <c r="F88" s="664"/>
      <c r="G88" s="664"/>
      <c r="H88" s="677">
        <v>0</v>
      </c>
      <c r="I88" s="664">
        <v>2</v>
      </c>
      <c r="J88" s="664">
        <v>136.4</v>
      </c>
      <c r="K88" s="677">
        <v>1</v>
      </c>
      <c r="L88" s="664">
        <v>2</v>
      </c>
      <c r="M88" s="665">
        <v>136.4</v>
      </c>
    </row>
    <row r="89" spans="1:13" ht="14.4" customHeight="1" x14ac:dyDescent="0.3">
      <c r="A89" s="660" t="s">
        <v>569</v>
      </c>
      <c r="B89" s="661" t="s">
        <v>3431</v>
      </c>
      <c r="C89" s="661" t="s">
        <v>1734</v>
      </c>
      <c r="D89" s="661" t="s">
        <v>1735</v>
      </c>
      <c r="E89" s="661" t="s">
        <v>1736</v>
      </c>
      <c r="F89" s="664">
        <v>2.2000000000000002</v>
      </c>
      <c r="G89" s="664">
        <v>620.98399999999992</v>
      </c>
      <c r="H89" s="677">
        <v>0.5232802511809922</v>
      </c>
      <c r="I89" s="664">
        <v>3.6999999999999997</v>
      </c>
      <c r="J89" s="664">
        <v>565.7299999999999</v>
      </c>
      <c r="K89" s="677">
        <v>0.47671974881900775</v>
      </c>
      <c r="L89" s="664">
        <v>5.9</v>
      </c>
      <c r="M89" s="665">
        <v>1186.7139999999999</v>
      </c>
    </row>
    <row r="90" spans="1:13" ht="14.4" customHeight="1" x14ac:dyDescent="0.3">
      <c r="A90" s="660" t="s">
        <v>569</v>
      </c>
      <c r="B90" s="661" t="s">
        <v>3431</v>
      </c>
      <c r="C90" s="661" t="s">
        <v>1689</v>
      </c>
      <c r="D90" s="661" t="s">
        <v>1690</v>
      </c>
      <c r="E90" s="661" t="s">
        <v>1691</v>
      </c>
      <c r="F90" s="664">
        <v>0.6</v>
      </c>
      <c r="G90" s="664">
        <v>297</v>
      </c>
      <c r="H90" s="677">
        <v>1</v>
      </c>
      <c r="I90" s="664"/>
      <c r="J90" s="664"/>
      <c r="K90" s="677">
        <v>0</v>
      </c>
      <c r="L90" s="664">
        <v>0.6</v>
      </c>
      <c r="M90" s="665">
        <v>297</v>
      </c>
    </row>
    <row r="91" spans="1:13" ht="14.4" customHeight="1" x14ac:dyDescent="0.3">
      <c r="A91" s="660" t="s">
        <v>569</v>
      </c>
      <c r="B91" s="661" t="s">
        <v>3431</v>
      </c>
      <c r="C91" s="661" t="s">
        <v>1653</v>
      </c>
      <c r="D91" s="661" t="s">
        <v>1654</v>
      </c>
      <c r="E91" s="661" t="s">
        <v>3432</v>
      </c>
      <c r="F91" s="664"/>
      <c r="G91" s="664"/>
      <c r="H91" s="677">
        <v>0</v>
      </c>
      <c r="I91" s="664">
        <v>2</v>
      </c>
      <c r="J91" s="664">
        <v>114.74</v>
      </c>
      <c r="K91" s="677">
        <v>1</v>
      </c>
      <c r="L91" s="664">
        <v>2</v>
      </c>
      <c r="M91" s="665">
        <v>114.74</v>
      </c>
    </row>
    <row r="92" spans="1:13" ht="14.4" customHeight="1" x14ac:dyDescent="0.3">
      <c r="A92" s="660" t="s">
        <v>569</v>
      </c>
      <c r="B92" s="661" t="s">
        <v>3431</v>
      </c>
      <c r="C92" s="661" t="s">
        <v>1619</v>
      </c>
      <c r="D92" s="661" t="s">
        <v>3433</v>
      </c>
      <c r="E92" s="661" t="s">
        <v>3434</v>
      </c>
      <c r="F92" s="664">
        <v>5</v>
      </c>
      <c r="G92" s="664">
        <v>357.29999999999995</v>
      </c>
      <c r="H92" s="677">
        <v>1</v>
      </c>
      <c r="I92" s="664"/>
      <c r="J92" s="664"/>
      <c r="K92" s="677">
        <v>0</v>
      </c>
      <c r="L92" s="664">
        <v>5</v>
      </c>
      <c r="M92" s="665">
        <v>357.29999999999995</v>
      </c>
    </row>
    <row r="93" spans="1:13" ht="14.4" customHeight="1" x14ac:dyDescent="0.3">
      <c r="A93" s="660" t="s">
        <v>569</v>
      </c>
      <c r="B93" s="661" t="s">
        <v>3431</v>
      </c>
      <c r="C93" s="661" t="s">
        <v>1623</v>
      </c>
      <c r="D93" s="661" t="s">
        <v>1624</v>
      </c>
      <c r="E93" s="661" t="s">
        <v>3435</v>
      </c>
      <c r="F93" s="664">
        <v>1</v>
      </c>
      <c r="G93" s="664">
        <v>61.36</v>
      </c>
      <c r="H93" s="677">
        <v>1</v>
      </c>
      <c r="I93" s="664"/>
      <c r="J93" s="664"/>
      <c r="K93" s="677">
        <v>0</v>
      </c>
      <c r="L93" s="664">
        <v>1</v>
      </c>
      <c r="M93" s="665">
        <v>61.36</v>
      </c>
    </row>
    <row r="94" spans="1:13" ht="14.4" customHeight="1" x14ac:dyDescent="0.3">
      <c r="A94" s="660" t="s">
        <v>569</v>
      </c>
      <c r="B94" s="661" t="s">
        <v>3436</v>
      </c>
      <c r="C94" s="661" t="s">
        <v>1737</v>
      </c>
      <c r="D94" s="661" t="s">
        <v>1738</v>
      </c>
      <c r="E94" s="661" t="s">
        <v>1730</v>
      </c>
      <c r="F94" s="664"/>
      <c r="G94" s="664"/>
      <c r="H94" s="677">
        <v>0</v>
      </c>
      <c r="I94" s="664">
        <v>40</v>
      </c>
      <c r="J94" s="664">
        <v>1386.4</v>
      </c>
      <c r="K94" s="677">
        <v>1</v>
      </c>
      <c r="L94" s="664">
        <v>40</v>
      </c>
      <c r="M94" s="665">
        <v>1386.4</v>
      </c>
    </row>
    <row r="95" spans="1:13" ht="14.4" customHeight="1" x14ac:dyDescent="0.3">
      <c r="A95" s="660" t="s">
        <v>569</v>
      </c>
      <c r="B95" s="661" t="s">
        <v>3436</v>
      </c>
      <c r="C95" s="661" t="s">
        <v>1739</v>
      </c>
      <c r="D95" s="661" t="s">
        <v>1740</v>
      </c>
      <c r="E95" s="661" t="s">
        <v>1741</v>
      </c>
      <c r="F95" s="664"/>
      <c r="G95" s="664"/>
      <c r="H95" s="677">
        <v>0</v>
      </c>
      <c r="I95" s="664">
        <v>25</v>
      </c>
      <c r="J95" s="664">
        <v>1379.7199999999998</v>
      </c>
      <c r="K95" s="677">
        <v>1</v>
      </c>
      <c r="L95" s="664">
        <v>25</v>
      </c>
      <c r="M95" s="665">
        <v>1379.7199999999998</v>
      </c>
    </row>
    <row r="96" spans="1:13" ht="14.4" customHeight="1" x14ac:dyDescent="0.3">
      <c r="A96" s="660" t="s">
        <v>569</v>
      </c>
      <c r="B96" s="661" t="s">
        <v>3437</v>
      </c>
      <c r="C96" s="661" t="s">
        <v>1326</v>
      </c>
      <c r="D96" s="661" t="s">
        <v>1327</v>
      </c>
      <c r="E96" s="661" t="s">
        <v>3438</v>
      </c>
      <c r="F96" s="664"/>
      <c r="G96" s="664"/>
      <c r="H96" s="677">
        <v>0</v>
      </c>
      <c r="I96" s="664">
        <v>2</v>
      </c>
      <c r="J96" s="664">
        <v>210.1196234785283</v>
      </c>
      <c r="K96" s="677">
        <v>1</v>
      </c>
      <c r="L96" s="664">
        <v>2</v>
      </c>
      <c r="M96" s="665">
        <v>210.1196234785283</v>
      </c>
    </row>
    <row r="97" spans="1:13" ht="14.4" customHeight="1" x14ac:dyDescent="0.3">
      <c r="A97" s="660" t="s">
        <v>569</v>
      </c>
      <c r="B97" s="661" t="s">
        <v>3439</v>
      </c>
      <c r="C97" s="661" t="s">
        <v>1124</v>
      </c>
      <c r="D97" s="661" t="s">
        <v>1125</v>
      </c>
      <c r="E97" s="661" t="s">
        <v>1126</v>
      </c>
      <c r="F97" s="664"/>
      <c r="G97" s="664"/>
      <c r="H97" s="677">
        <v>0</v>
      </c>
      <c r="I97" s="664">
        <v>11</v>
      </c>
      <c r="J97" s="664">
        <v>2802.4700000000003</v>
      </c>
      <c r="K97" s="677">
        <v>1</v>
      </c>
      <c r="L97" s="664">
        <v>11</v>
      </c>
      <c r="M97" s="665">
        <v>2802.4700000000003</v>
      </c>
    </row>
    <row r="98" spans="1:13" ht="14.4" customHeight="1" x14ac:dyDescent="0.3">
      <c r="A98" s="660" t="s">
        <v>569</v>
      </c>
      <c r="B98" s="661" t="s">
        <v>3440</v>
      </c>
      <c r="C98" s="661" t="s">
        <v>602</v>
      </c>
      <c r="D98" s="661" t="s">
        <v>3441</v>
      </c>
      <c r="E98" s="661" t="s">
        <v>3442</v>
      </c>
      <c r="F98" s="664">
        <v>1</v>
      </c>
      <c r="G98" s="664">
        <v>36.629999999999995</v>
      </c>
      <c r="H98" s="677">
        <v>1</v>
      </c>
      <c r="I98" s="664"/>
      <c r="J98" s="664"/>
      <c r="K98" s="677">
        <v>0</v>
      </c>
      <c r="L98" s="664">
        <v>1</v>
      </c>
      <c r="M98" s="665">
        <v>36.629999999999995</v>
      </c>
    </row>
    <row r="99" spans="1:13" ht="14.4" customHeight="1" x14ac:dyDescent="0.3">
      <c r="A99" s="660" t="s">
        <v>569</v>
      </c>
      <c r="B99" s="661" t="s">
        <v>3440</v>
      </c>
      <c r="C99" s="661" t="s">
        <v>1418</v>
      </c>
      <c r="D99" s="661" t="s">
        <v>3443</v>
      </c>
      <c r="E99" s="661" t="s">
        <v>3442</v>
      </c>
      <c r="F99" s="664"/>
      <c r="G99" s="664"/>
      <c r="H99" s="677">
        <v>0</v>
      </c>
      <c r="I99" s="664">
        <v>13</v>
      </c>
      <c r="J99" s="664">
        <v>611.66899687488558</v>
      </c>
      <c r="K99" s="677">
        <v>1</v>
      </c>
      <c r="L99" s="664">
        <v>13</v>
      </c>
      <c r="M99" s="665">
        <v>611.66899687488558</v>
      </c>
    </row>
    <row r="100" spans="1:13" ht="14.4" customHeight="1" x14ac:dyDescent="0.3">
      <c r="A100" s="660" t="s">
        <v>569</v>
      </c>
      <c r="B100" s="661" t="s">
        <v>3440</v>
      </c>
      <c r="C100" s="661" t="s">
        <v>1535</v>
      </c>
      <c r="D100" s="661" t="s">
        <v>3444</v>
      </c>
      <c r="E100" s="661" t="s">
        <v>3445</v>
      </c>
      <c r="F100" s="664"/>
      <c r="G100" s="664"/>
      <c r="H100" s="677">
        <v>0</v>
      </c>
      <c r="I100" s="664">
        <v>2</v>
      </c>
      <c r="J100" s="664">
        <v>123.55999999999999</v>
      </c>
      <c r="K100" s="677">
        <v>1</v>
      </c>
      <c r="L100" s="664">
        <v>2</v>
      </c>
      <c r="M100" s="665">
        <v>123.55999999999999</v>
      </c>
    </row>
    <row r="101" spans="1:13" ht="14.4" customHeight="1" x14ac:dyDescent="0.3">
      <c r="A101" s="660" t="s">
        <v>569</v>
      </c>
      <c r="B101" s="661" t="s">
        <v>3446</v>
      </c>
      <c r="C101" s="661" t="s">
        <v>1557</v>
      </c>
      <c r="D101" s="661" t="s">
        <v>1558</v>
      </c>
      <c r="E101" s="661" t="s">
        <v>3447</v>
      </c>
      <c r="F101" s="664"/>
      <c r="G101" s="664"/>
      <c r="H101" s="677">
        <v>0</v>
      </c>
      <c r="I101" s="664">
        <v>1</v>
      </c>
      <c r="J101" s="664">
        <v>89.170063325625065</v>
      </c>
      <c r="K101" s="677">
        <v>1</v>
      </c>
      <c r="L101" s="664">
        <v>1</v>
      </c>
      <c r="M101" s="665">
        <v>89.170063325625065</v>
      </c>
    </row>
    <row r="102" spans="1:13" ht="14.4" customHeight="1" x14ac:dyDescent="0.3">
      <c r="A102" s="660" t="s">
        <v>569</v>
      </c>
      <c r="B102" s="661" t="s">
        <v>3446</v>
      </c>
      <c r="C102" s="661" t="s">
        <v>1352</v>
      </c>
      <c r="D102" s="661" t="s">
        <v>1353</v>
      </c>
      <c r="E102" s="661" t="s">
        <v>1354</v>
      </c>
      <c r="F102" s="664"/>
      <c r="G102" s="664"/>
      <c r="H102" s="677">
        <v>0</v>
      </c>
      <c r="I102" s="664">
        <v>24</v>
      </c>
      <c r="J102" s="664">
        <v>3336.8393765269884</v>
      </c>
      <c r="K102" s="677">
        <v>1</v>
      </c>
      <c r="L102" s="664">
        <v>24</v>
      </c>
      <c r="M102" s="665">
        <v>3336.8393765269884</v>
      </c>
    </row>
    <row r="103" spans="1:13" ht="14.4" customHeight="1" x14ac:dyDescent="0.3">
      <c r="A103" s="660" t="s">
        <v>569</v>
      </c>
      <c r="B103" s="661" t="s">
        <v>3446</v>
      </c>
      <c r="C103" s="661" t="s">
        <v>592</v>
      </c>
      <c r="D103" s="661" t="s">
        <v>3448</v>
      </c>
      <c r="E103" s="661" t="s">
        <v>1354</v>
      </c>
      <c r="F103" s="664">
        <v>2</v>
      </c>
      <c r="G103" s="664">
        <v>216.54</v>
      </c>
      <c r="H103" s="677">
        <v>1</v>
      </c>
      <c r="I103" s="664"/>
      <c r="J103" s="664"/>
      <c r="K103" s="677">
        <v>0</v>
      </c>
      <c r="L103" s="664">
        <v>2</v>
      </c>
      <c r="M103" s="665">
        <v>216.54</v>
      </c>
    </row>
    <row r="104" spans="1:13" ht="14.4" customHeight="1" x14ac:dyDescent="0.3">
      <c r="A104" s="660" t="s">
        <v>569</v>
      </c>
      <c r="B104" s="661" t="s">
        <v>3449</v>
      </c>
      <c r="C104" s="661" t="s">
        <v>1465</v>
      </c>
      <c r="D104" s="661" t="s">
        <v>1466</v>
      </c>
      <c r="E104" s="661" t="s">
        <v>3450</v>
      </c>
      <c r="F104" s="664"/>
      <c r="G104" s="664"/>
      <c r="H104" s="677">
        <v>0</v>
      </c>
      <c r="I104" s="664">
        <v>8</v>
      </c>
      <c r="J104" s="664">
        <v>396.27886042768461</v>
      </c>
      <c r="K104" s="677">
        <v>1</v>
      </c>
      <c r="L104" s="664">
        <v>8</v>
      </c>
      <c r="M104" s="665">
        <v>396.27886042768461</v>
      </c>
    </row>
    <row r="105" spans="1:13" ht="14.4" customHeight="1" x14ac:dyDescent="0.3">
      <c r="A105" s="660" t="s">
        <v>569</v>
      </c>
      <c r="B105" s="661" t="s">
        <v>3449</v>
      </c>
      <c r="C105" s="661" t="s">
        <v>1348</v>
      </c>
      <c r="D105" s="661" t="s">
        <v>1349</v>
      </c>
      <c r="E105" s="661" t="s">
        <v>3451</v>
      </c>
      <c r="F105" s="664"/>
      <c r="G105" s="664"/>
      <c r="H105" s="677">
        <v>0</v>
      </c>
      <c r="I105" s="664">
        <v>3</v>
      </c>
      <c r="J105" s="664">
        <v>596.6272974585479</v>
      </c>
      <c r="K105" s="677">
        <v>1</v>
      </c>
      <c r="L105" s="664">
        <v>3</v>
      </c>
      <c r="M105" s="665">
        <v>596.6272974585479</v>
      </c>
    </row>
    <row r="106" spans="1:13" ht="14.4" customHeight="1" x14ac:dyDescent="0.3">
      <c r="A106" s="660" t="s">
        <v>569</v>
      </c>
      <c r="B106" s="661" t="s">
        <v>3452</v>
      </c>
      <c r="C106" s="661" t="s">
        <v>1473</v>
      </c>
      <c r="D106" s="661" t="s">
        <v>1474</v>
      </c>
      <c r="E106" s="661" t="s">
        <v>3453</v>
      </c>
      <c r="F106" s="664"/>
      <c r="G106" s="664"/>
      <c r="H106" s="677">
        <v>0</v>
      </c>
      <c r="I106" s="664">
        <v>7</v>
      </c>
      <c r="J106" s="664">
        <v>344.92026438931873</v>
      </c>
      <c r="K106" s="677">
        <v>1</v>
      </c>
      <c r="L106" s="664">
        <v>7</v>
      </c>
      <c r="M106" s="665">
        <v>344.92026438931873</v>
      </c>
    </row>
    <row r="107" spans="1:13" ht="14.4" customHeight="1" x14ac:dyDescent="0.3">
      <c r="A107" s="660" t="s">
        <v>569</v>
      </c>
      <c r="B107" s="661" t="s">
        <v>3452</v>
      </c>
      <c r="C107" s="661" t="s">
        <v>1399</v>
      </c>
      <c r="D107" s="661" t="s">
        <v>1400</v>
      </c>
      <c r="E107" s="661" t="s">
        <v>1401</v>
      </c>
      <c r="F107" s="664"/>
      <c r="G107" s="664"/>
      <c r="H107" s="677">
        <v>0</v>
      </c>
      <c r="I107" s="664">
        <v>18</v>
      </c>
      <c r="J107" s="664">
        <v>1311.1801521147179</v>
      </c>
      <c r="K107" s="677">
        <v>1</v>
      </c>
      <c r="L107" s="664">
        <v>18</v>
      </c>
      <c r="M107" s="665">
        <v>1311.1801521147179</v>
      </c>
    </row>
    <row r="108" spans="1:13" ht="14.4" customHeight="1" x14ac:dyDescent="0.3">
      <c r="A108" s="660" t="s">
        <v>569</v>
      </c>
      <c r="B108" s="661" t="s">
        <v>3454</v>
      </c>
      <c r="C108" s="661" t="s">
        <v>1322</v>
      </c>
      <c r="D108" s="661" t="s">
        <v>1323</v>
      </c>
      <c r="E108" s="661" t="s">
        <v>3455</v>
      </c>
      <c r="F108" s="664"/>
      <c r="G108" s="664"/>
      <c r="H108" s="677">
        <v>0</v>
      </c>
      <c r="I108" s="664">
        <v>1</v>
      </c>
      <c r="J108" s="664">
        <v>198.89009276265651</v>
      </c>
      <c r="K108" s="677">
        <v>1</v>
      </c>
      <c r="L108" s="664">
        <v>1</v>
      </c>
      <c r="M108" s="665">
        <v>198.89009276265651</v>
      </c>
    </row>
    <row r="109" spans="1:13" ht="14.4" customHeight="1" x14ac:dyDescent="0.3">
      <c r="A109" s="660" t="s">
        <v>569</v>
      </c>
      <c r="B109" s="661" t="s">
        <v>3454</v>
      </c>
      <c r="C109" s="661" t="s">
        <v>1412</v>
      </c>
      <c r="D109" s="661" t="s">
        <v>1323</v>
      </c>
      <c r="E109" s="661" t="s">
        <v>1382</v>
      </c>
      <c r="F109" s="664"/>
      <c r="G109" s="664"/>
      <c r="H109" s="677">
        <v>0</v>
      </c>
      <c r="I109" s="664">
        <v>1</v>
      </c>
      <c r="J109" s="664">
        <v>72.569999999999979</v>
      </c>
      <c r="K109" s="677">
        <v>1</v>
      </c>
      <c r="L109" s="664">
        <v>1</v>
      </c>
      <c r="M109" s="665">
        <v>72.569999999999979</v>
      </c>
    </row>
    <row r="110" spans="1:13" ht="14.4" customHeight="1" x14ac:dyDescent="0.3">
      <c r="A110" s="660" t="s">
        <v>569</v>
      </c>
      <c r="B110" s="661" t="s">
        <v>3456</v>
      </c>
      <c r="C110" s="661" t="s">
        <v>1589</v>
      </c>
      <c r="D110" s="661" t="s">
        <v>1590</v>
      </c>
      <c r="E110" s="661" t="s">
        <v>1591</v>
      </c>
      <c r="F110" s="664"/>
      <c r="G110" s="664"/>
      <c r="H110" s="677">
        <v>0</v>
      </c>
      <c r="I110" s="664">
        <v>4</v>
      </c>
      <c r="J110" s="664">
        <v>811.44</v>
      </c>
      <c r="K110" s="677">
        <v>1</v>
      </c>
      <c r="L110" s="664">
        <v>4</v>
      </c>
      <c r="M110" s="665">
        <v>811.44</v>
      </c>
    </row>
    <row r="111" spans="1:13" ht="14.4" customHeight="1" x14ac:dyDescent="0.3">
      <c r="A111" s="660" t="s">
        <v>569</v>
      </c>
      <c r="B111" s="661" t="s">
        <v>3456</v>
      </c>
      <c r="C111" s="661" t="s">
        <v>1593</v>
      </c>
      <c r="D111" s="661" t="s">
        <v>3457</v>
      </c>
      <c r="E111" s="661" t="s">
        <v>1371</v>
      </c>
      <c r="F111" s="664"/>
      <c r="G111" s="664"/>
      <c r="H111" s="677">
        <v>0</v>
      </c>
      <c r="I111" s="664">
        <v>20</v>
      </c>
      <c r="J111" s="664">
        <v>961.99999908644475</v>
      </c>
      <c r="K111" s="677">
        <v>1</v>
      </c>
      <c r="L111" s="664">
        <v>20</v>
      </c>
      <c r="M111" s="665">
        <v>961.99999908644475</v>
      </c>
    </row>
    <row r="112" spans="1:13" ht="14.4" customHeight="1" x14ac:dyDescent="0.3">
      <c r="A112" s="660" t="s">
        <v>569</v>
      </c>
      <c r="B112" s="661" t="s">
        <v>3456</v>
      </c>
      <c r="C112" s="661" t="s">
        <v>1596</v>
      </c>
      <c r="D112" s="661" t="s">
        <v>3458</v>
      </c>
      <c r="E112" s="661" t="s">
        <v>1371</v>
      </c>
      <c r="F112" s="664"/>
      <c r="G112" s="664"/>
      <c r="H112" s="677">
        <v>0</v>
      </c>
      <c r="I112" s="664">
        <v>30</v>
      </c>
      <c r="J112" s="664">
        <v>1443.0001372769127</v>
      </c>
      <c r="K112" s="677">
        <v>1</v>
      </c>
      <c r="L112" s="664">
        <v>30</v>
      </c>
      <c r="M112" s="665">
        <v>1443.0001372769127</v>
      </c>
    </row>
    <row r="113" spans="1:13" ht="14.4" customHeight="1" x14ac:dyDescent="0.3">
      <c r="A113" s="660" t="s">
        <v>569</v>
      </c>
      <c r="B113" s="661" t="s">
        <v>3456</v>
      </c>
      <c r="C113" s="661" t="s">
        <v>1369</v>
      </c>
      <c r="D113" s="661" t="s">
        <v>3459</v>
      </c>
      <c r="E113" s="661" t="s">
        <v>1371</v>
      </c>
      <c r="F113" s="664"/>
      <c r="G113" s="664"/>
      <c r="H113" s="677">
        <v>0</v>
      </c>
      <c r="I113" s="664">
        <v>30</v>
      </c>
      <c r="J113" s="664">
        <v>1443.000003333025</v>
      </c>
      <c r="K113" s="677">
        <v>1</v>
      </c>
      <c r="L113" s="664">
        <v>30</v>
      </c>
      <c r="M113" s="665">
        <v>1443.000003333025</v>
      </c>
    </row>
    <row r="114" spans="1:13" ht="14.4" customHeight="1" x14ac:dyDescent="0.3">
      <c r="A114" s="660" t="s">
        <v>569</v>
      </c>
      <c r="B114" s="661" t="s">
        <v>3456</v>
      </c>
      <c r="C114" s="661" t="s">
        <v>1602</v>
      </c>
      <c r="D114" s="661" t="s">
        <v>1603</v>
      </c>
      <c r="E114" s="661" t="s">
        <v>1371</v>
      </c>
      <c r="F114" s="664"/>
      <c r="G114" s="664"/>
      <c r="H114" s="677">
        <v>0</v>
      </c>
      <c r="I114" s="664">
        <v>10</v>
      </c>
      <c r="J114" s="664">
        <v>492.50164528629642</v>
      </c>
      <c r="K114" s="677">
        <v>1</v>
      </c>
      <c r="L114" s="664">
        <v>10</v>
      </c>
      <c r="M114" s="665">
        <v>492.50164528629642</v>
      </c>
    </row>
    <row r="115" spans="1:13" ht="14.4" customHeight="1" x14ac:dyDescent="0.3">
      <c r="A115" s="660" t="s">
        <v>569</v>
      </c>
      <c r="B115" s="661" t="s">
        <v>3456</v>
      </c>
      <c r="C115" s="661" t="s">
        <v>1605</v>
      </c>
      <c r="D115" s="661" t="s">
        <v>1606</v>
      </c>
      <c r="E115" s="661" t="s">
        <v>1600</v>
      </c>
      <c r="F115" s="664"/>
      <c r="G115" s="664"/>
      <c r="H115" s="677">
        <v>0</v>
      </c>
      <c r="I115" s="664">
        <v>1</v>
      </c>
      <c r="J115" s="664">
        <v>116.24999999999997</v>
      </c>
      <c r="K115" s="677">
        <v>1</v>
      </c>
      <c r="L115" s="664">
        <v>1</v>
      </c>
      <c r="M115" s="665">
        <v>116.24999999999997</v>
      </c>
    </row>
    <row r="116" spans="1:13" ht="14.4" customHeight="1" x14ac:dyDescent="0.3">
      <c r="A116" s="660" t="s">
        <v>569</v>
      </c>
      <c r="B116" s="661" t="s">
        <v>3456</v>
      </c>
      <c r="C116" s="661" t="s">
        <v>1598</v>
      </c>
      <c r="D116" s="661" t="s">
        <v>1599</v>
      </c>
      <c r="E116" s="661" t="s">
        <v>1600</v>
      </c>
      <c r="F116" s="664"/>
      <c r="G116" s="664"/>
      <c r="H116" s="677">
        <v>0</v>
      </c>
      <c r="I116" s="664">
        <v>2</v>
      </c>
      <c r="J116" s="664">
        <v>232.49999999999994</v>
      </c>
      <c r="K116" s="677">
        <v>1</v>
      </c>
      <c r="L116" s="664">
        <v>2</v>
      </c>
      <c r="M116" s="665">
        <v>232.49999999999994</v>
      </c>
    </row>
    <row r="117" spans="1:13" ht="14.4" customHeight="1" x14ac:dyDescent="0.3">
      <c r="A117" s="660" t="s">
        <v>569</v>
      </c>
      <c r="B117" s="661" t="s">
        <v>3456</v>
      </c>
      <c r="C117" s="661" t="s">
        <v>1607</v>
      </c>
      <c r="D117" s="661" t="s">
        <v>1608</v>
      </c>
      <c r="E117" s="661" t="s">
        <v>1609</v>
      </c>
      <c r="F117" s="664"/>
      <c r="G117" s="664"/>
      <c r="H117" s="677">
        <v>0</v>
      </c>
      <c r="I117" s="664">
        <v>11.25</v>
      </c>
      <c r="J117" s="664">
        <v>2151.2249999999995</v>
      </c>
      <c r="K117" s="677">
        <v>1</v>
      </c>
      <c r="L117" s="664">
        <v>11.25</v>
      </c>
      <c r="M117" s="665">
        <v>2151.2249999999995</v>
      </c>
    </row>
    <row r="118" spans="1:13" ht="14.4" customHeight="1" x14ac:dyDescent="0.3">
      <c r="A118" s="660" t="s">
        <v>569</v>
      </c>
      <c r="B118" s="661" t="s">
        <v>3456</v>
      </c>
      <c r="C118" s="661" t="s">
        <v>1610</v>
      </c>
      <c r="D118" s="661" t="s">
        <v>1611</v>
      </c>
      <c r="E118" s="661" t="s">
        <v>1609</v>
      </c>
      <c r="F118" s="664"/>
      <c r="G118" s="664"/>
      <c r="H118" s="677">
        <v>0</v>
      </c>
      <c r="I118" s="664">
        <v>10</v>
      </c>
      <c r="J118" s="664">
        <v>1626.9108361482154</v>
      </c>
      <c r="K118" s="677">
        <v>1</v>
      </c>
      <c r="L118" s="664">
        <v>10</v>
      </c>
      <c r="M118" s="665">
        <v>1626.9108361482154</v>
      </c>
    </row>
    <row r="119" spans="1:13" ht="14.4" customHeight="1" x14ac:dyDescent="0.3">
      <c r="A119" s="660" t="s">
        <v>574</v>
      </c>
      <c r="B119" s="661" t="s">
        <v>3446</v>
      </c>
      <c r="C119" s="661" t="s">
        <v>1352</v>
      </c>
      <c r="D119" s="661" t="s">
        <v>1353</v>
      </c>
      <c r="E119" s="661" t="s">
        <v>1354</v>
      </c>
      <c r="F119" s="664"/>
      <c r="G119" s="664"/>
      <c r="H119" s="677">
        <v>0</v>
      </c>
      <c r="I119" s="664">
        <v>4</v>
      </c>
      <c r="J119" s="664">
        <v>552.72950238044768</v>
      </c>
      <c r="K119" s="677">
        <v>1</v>
      </c>
      <c r="L119" s="664">
        <v>4</v>
      </c>
      <c r="M119" s="665">
        <v>552.72950238044768</v>
      </c>
    </row>
    <row r="120" spans="1:13" ht="14.4" customHeight="1" x14ac:dyDescent="0.3">
      <c r="A120" s="660" t="s">
        <v>574</v>
      </c>
      <c r="B120" s="661" t="s">
        <v>3454</v>
      </c>
      <c r="C120" s="661" t="s">
        <v>1761</v>
      </c>
      <c r="D120" s="661" t="s">
        <v>1323</v>
      </c>
      <c r="E120" s="661" t="s">
        <v>3460</v>
      </c>
      <c r="F120" s="664"/>
      <c r="G120" s="664"/>
      <c r="H120" s="677">
        <v>0</v>
      </c>
      <c r="I120" s="664">
        <v>1</v>
      </c>
      <c r="J120" s="664">
        <v>57.81</v>
      </c>
      <c r="K120" s="677">
        <v>1</v>
      </c>
      <c r="L120" s="664">
        <v>1</v>
      </c>
      <c r="M120" s="665">
        <v>57.81</v>
      </c>
    </row>
    <row r="121" spans="1:13" ht="14.4" customHeight="1" x14ac:dyDescent="0.3">
      <c r="A121" s="660" t="s">
        <v>577</v>
      </c>
      <c r="B121" s="661" t="s">
        <v>3348</v>
      </c>
      <c r="C121" s="661" t="s">
        <v>1484</v>
      </c>
      <c r="D121" s="661" t="s">
        <v>1485</v>
      </c>
      <c r="E121" s="661" t="s">
        <v>1486</v>
      </c>
      <c r="F121" s="664"/>
      <c r="G121" s="664"/>
      <c r="H121" s="677">
        <v>0</v>
      </c>
      <c r="I121" s="664">
        <v>535</v>
      </c>
      <c r="J121" s="664">
        <v>36302.849227328836</v>
      </c>
      <c r="K121" s="677">
        <v>1</v>
      </c>
      <c r="L121" s="664">
        <v>535</v>
      </c>
      <c r="M121" s="665">
        <v>36302.849227328836</v>
      </c>
    </row>
    <row r="122" spans="1:13" ht="14.4" customHeight="1" x14ac:dyDescent="0.3">
      <c r="A122" s="660" t="s">
        <v>577</v>
      </c>
      <c r="B122" s="661" t="s">
        <v>3461</v>
      </c>
      <c r="C122" s="661" t="s">
        <v>2103</v>
      </c>
      <c r="D122" s="661" t="s">
        <v>2104</v>
      </c>
      <c r="E122" s="661" t="s">
        <v>2105</v>
      </c>
      <c r="F122" s="664"/>
      <c r="G122" s="664"/>
      <c r="H122" s="677">
        <v>0</v>
      </c>
      <c r="I122" s="664">
        <v>13</v>
      </c>
      <c r="J122" s="664">
        <v>4735.2294646606006</v>
      </c>
      <c r="K122" s="677">
        <v>1</v>
      </c>
      <c r="L122" s="664">
        <v>13</v>
      </c>
      <c r="M122" s="665">
        <v>4735.2294646606006</v>
      </c>
    </row>
    <row r="123" spans="1:13" ht="14.4" customHeight="1" x14ac:dyDescent="0.3">
      <c r="A123" s="660" t="s">
        <v>577</v>
      </c>
      <c r="B123" s="661" t="s">
        <v>3461</v>
      </c>
      <c r="C123" s="661" t="s">
        <v>1767</v>
      </c>
      <c r="D123" s="661" t="s">
        <v>1768</v>
      </c>
      <c r="E123" s="661" t="s">
        <v>1769</v>
      </c>
      <c r="F123" s="664">
        <v>2</v>
      </c>
      <c r="G123" s="664">
        <v>775.1580866505152</v>
      </c>
      <c r="H123" s="677">
        <v>1</v>
      </c>
      <c r="I123" s="664"/>
      <c r="J123" s="664"/>
      <c r="K123" s="677">
        <v>0</v>
      </c>
      <c r="L123" s="664">
        <v>2</v>
      </c>
      <c r="M123" s="665">
        <v>775.1580866505152</v>
      </c>
    </row>
    <row r="124" spans="1:13" ht="14.4" customHeight="1" x14ac:dyDescent="0.3">
      <c r="A124" s="660" t="s">
        <v>577</v>
      </c>
      <c r="B124" s="661" t="s">
        <v>3355</v>
      </c>
      <c r="C124" s="661" t="s">
        <v>2086</v>
      </c>
      <c r="D124" s="661" t="s">
        <v>1478</v>
      </c>
      <c r="E124" s="661" t="s">
        <v>2087</v>
      </c>
      <c r="F124" s="664"/>
      <c r="G124" s="664"/>
      <c r="H124" s="677">
        <v>0</v>
      </c>
      <c r="I124" s="664">
        <v>3</v>
      </c>
      <c r="J124" s="664">
        <v>346.39432104491277</v>
      </c>
      <c r="K124" s="677">
        <v>1</v>
      </c>
      <c r="L124" s="664">
        <v>3</v>
      </c>
      <c r="M124" s="665">
        <v>346.39432104491277</v>
      </c>
    </row>
    <row r="125" spans="1:13" ht="14.4" customHeight="1" x14ac:dyDescent="0.3">
      <c r="A125" s="660" t="s">
        <v>577</v>
      </c>
      <c r="B125" s="661" t="s">
        <v>3365</v>
      </c>
      <c r="C125" s="661" t="s">
        <v>1576</v>
      </c>
      <c r="D125" s="661" t="s">
        <v>1361</v>
      </c>
      <c r="E125" s="661" t="s">
        <v>1522</v>
      </c>
      <c r="F125" s="664"/>
      <c r="G125" s="664"/>
      <c r="H125" s="677">
        <v>0</v>
      </c>
      <c r="I125" s="664">
        <v>5</v>
      </c>
      <c r="J125" s="664">
        <v>2044.75</v>
      </c>
      <c r="K125" s="677">
        <v>1</v>
      </c>
      <c r="L125" s="664">
        <v>5</v>
      </c>
      <c r="M125" s="665">
        <v>2044.75</v>
      </c>
    </row>
    <row r="126" spans="1:13" ht="14.4" customHeight="1" x14ac:dyDescent="0.3">
      <c r="A126" s="660" t="s">
        <v>577</v>
      </c>
      <c r="B126" s="661" t="s">
        <v>3365</v>
      </c>
      <c r="C126" s="661" t="s">
        <v>1518</v>
      </c>
      <c r="D126" s="661" t="s">
        <v>1361</v>
      </c>
      <c r="E126" s="661" t="s">
        <v>1519</v>
      </c>
      <c r="F126" s="664"/>
      <c r="G126" s="664"/>
      <c r="H126" s="677">
        <v>0</v>
      </c>
      <c r="I126" s="664">
        <v>98</v>
      </c>
      <c r="J126" s="664">
        <v>29544.042319460747</v>
      </c>
      <c r="K126" s="677">
        <v>1</v>
      </c>
      <c r="L126" s="664">
        <v>98</v>
      </c>
      <c r="M126" s="665">
        <v>29544.042319460747</v>
      </c>
    </row>
    <row r="127" spans="1:13" ht="14.4" customHeight="1" x14ac:dyDescent="0.3">
      <c r="A127" s="660" t="s">
        <v>577</v>
      </c>
      <c r="B127" s="661" t="s">
        <v>3365</v>
      </c>
      <c r="C127" s="661" t="s">
        <v>1521</v>
      </c>
      <c r="D127" s="661" t="s">
        <v>1361</v>
      </c>
      <c r="E127" s="661" t="s">
        <v>1522</v>
      </c>
      <c r="F127" s="664"/>
      <c r="G127" s="664"/>
      <c r="H127" s="677">
        <v>0</v>
      </c>
      <c r="I127" s="664">
        <v>26</v>
      </c>
      <c r="J127" s="664">
        <v>10632.696700104976</v>
      </c>
      <c r="K127" s="677">
        <v>1</v>
      </c>
      <c r="L127" s="664">
        <v>26</v>
      </c>
      <c r="M127" s="665">
        <v>10632.696700104976</v>
      </c>
    </row>
    <row r="128" spans="1:13" ht="14.4" customHeight="1" x14ac:dyDescent="0.3">
      <c r="A128" s="660" t="s">
        <v>577</v>
      </c>
      <c r="B128" s="661" t="s">
        <v>3365</v>
      </c>
      <c r="C128" s="661" t="s">
        <v>1360</v>
      </c>
      <c r="D128" s="661" t="s">
        <v>1361</v>
      </c>
      <c r="E128" s="661" t="s">
        <v>607</v>
      </c>
      <c r="F128" s="664"/>
      <c r="G128" s="664"/>
      <c r="H128" s="677">
        <v>0</v>
      </c>
      <c r="I128" s="664">
        <v>7</v>
      </c>
      <c r="J128" s="664">
        <v>4414.6229999999996</v>
      </c>
      <c r="K128" s="677">
        <v>1</v>
      </c>
      <c r="L128" s="664">
        <v>7</v>
      </c>
      <c r="M128" s="665">
        <v>4414.6229999999996</v>
      </c>
    </row>
    <row r="129" spans="1:13" ht="14.4" customHeight="1" x14ac:dyDescent="0.3">
      <c r="A129" s="660" t="s">
        <v>577</v>
      </c>
      <c r="B129" s="661" t="s">
        <v>3365</v>
      </c>
      <c r="C129" s="661" t="s">
        <v>1363</v>
      </c>
      <c r="D129" s="661" t="s">
        <v>1361</v>
      </c>
      <c r="E129" s="661" t="s">
        <v>1364</v>
      </c>
      <c r="F129" s="664"/>
      <c r="G129" s="664"/>
      <c r="H129" s="677">
        <v>0</v>
      </c>
      <c r="I129" s="664">
        <v>4</v>
      </c>
      <c r="J129" s="664">
        <v>2884.8</v>
      </c>
      <c r="K129" s="677">
        <v>1</v>
      </c>
      <c r="L129" s="664">
        <v>4</v>
      </c>
      <c r="M129" s="665">
        <v>2884.8</v>
      </c>
    </row>
    <row r="130" spans="1:13" ht="14.4" customHeight="1" x14ac:dyDescent="0.3">
      <c r="A130" s="660" t="s">
        <v>577</v>
      </c>
      <c r="B130" s="661" t="s">
        <v>3366</v>
      </c>
      <c r="C130" s="661" t="s">
        <v>1561</v>
      </c>
      <c r="D130" s="661" t="s">
        <v>1562</v>
      </c>
      <c r="E130" s="661" t="s">
        <v>1563</v>
      </c>
      <c r="F130" s="664"/>
      <c r="G130" s="664"/>
      <c r="H130" s="677">
        <v>0</v>
      </c>
      <c r="I130" s="664">
        <v>5</v>
      </c>
      <c r="J130" s="664">
        <v>350.47900882974534</v>
      </c>
      <c r="K130" s="677">
        <v>1</v>
      </c>
      <c r="L130" s="664">
        <v>5</v>
      </c>
      <c r="M130" s="665">
        <v>350.47900882974534</v>
      </c>
    </row>
    <row r="131" spans="1:13" ht="14.4" customHeight="1" x14ac:dyDescent="0.3">
      <c r="A131" s="660" t="s">
        <v>577</v>
      </c>
      <c r="B131" s="661" t="s">
        <v>3371</v>
      </c>
      <c r="C131" s="661" t="s">
        <v>1443</v>
      </c>
      <c r="D131" s="661" t="s">
        <v>1331</v>
      </c>
      <c r="E131" s="661" t="s">
        <v>3372</v>
      </c>
      <c r="F131" s="664"/>
      <c r="G131" s="664"/>
      <c r="H131" s="677">
        <v>0</v>
      </c>
      <c r="I131" s="664">
        <v>159</v>
      </c>
      <c r="J131" s="664">
        <v>20663.641780498496</v>
      </c>
      <c r="K131" s="677">
        <v>1</v>
      </c>
      <c r="L131" s="664">
        <v>159</v>
      </c>
      <c r="M131" s="665">
        <v>20663.641780498496</v>
      </c>
    </row>
    <row r="132" spans="1:13" ht="14.4" customHeight="1" x14ac:dyDescent="0.3">
      <c r="A132" s="660" t="s">
        <v>577</v>
      </c>
      <c r="B132" s="661" t="s">
        <v>3371</v>
      </c>
      <c r="C132" s="661" t="s">
        <v>1330</v>
      </c>
      <c r="D132" s="661" t="s">
        <v>1331</v>
      </c>
      <c r="E132" s="661" t="s">
        <v>3373</v>
      </c>
      <c r="F132" s="664"/>
      <c r="G132" s="664"/>
      <c r="H132" s="677">
        <v>0</v>
      </c>
      <c r="I132" s="664">
        <v>1</v>
      </c>
      <c r="J132" s="664">
        <v>45.189999999999991</v>
      </c>
      <c r="K132" s="677">
        <v>1</v>
      </c>
      <c r="L132" s="664">
        <v>1</v>
      </c>
      <c r="M132" s="665">
        <v>45.189999999999991</v>
      </c>
    </row>
    <row r="133" spans="1:13" ht="14.4" customHeight="1" x14ac:dyDescent="0.3">
      <c r="A133" s="660" t="s">
        <v>577</v>
      </c>
      <c r="B133" s="661" t="s">
        <v>3377</v>
      </c>
      <c r="C133" s="661" t="s">
        <v>1377</v>
      </c>
      <c r="D133" s="661" t="s">
        <v>1378</v>
      </c>
      <c r="E133" s="661" t="s">
        <v>1165</v>
      </c>
      <c r="F133" s="664"/>
      <c r="G133" s="664"/>
      <c r="H133" s="677">
        <v>0</v>
      </c>
      <c r="I133" s="664">
        <v>2</v>
      </c>
      <c r="J133" s="664">
        <v>92.480000000000032</v>
      </c>
      <c r="K133" s="677">
        <v>1</v>
      </c>
      <c r="L133" s="664">
        <v>2</v>
      </c>
      <c r="M133" s="665">
        <v>92.480000000000032</v>
      </c>
    </row>
    <row r="134" spans="1:13" ht="14.4" customHeight="1" x14ac:dyDescent="0.3">
      <c r="A134" s="660" t="s">
        <v>577</v>
      </c>
      <c r="B134" s="661" t="s">
        <v>3378</v>
      </c>
      <c r="C134" s="661" t="s">
        <v>1461</v>
      </c>
      <c r="D134" s="661" t="s">
        <v>1462</v>
      </c>
      <c r="E134" s="661" t="s">
        <v>1463</v>
      </c>
      <c r="F134" s="664"/>
      <c r="G134" s="664"/>
      <c r="H134" s="677">
        <v>0</v>
      </c>
      <c r="I134" s="664">
        <v>2</v>
      </c>
      <c r="J134" s="664">
        <v>49.940326729288699</v>
      </c>
      <c r="K134" s="677">
        <v>1</v>
      </c>
      <c r="L134" s="664">
        <v>2</v>
      </c>
      <c r="M134" s="665">
        <v>49.940326729288699</v>
      </c>
    </row>
    <row r="135" spans="1:13" ht="14.4" customHeight="1" x14ac:dyDescent="0.3">
      <c r="A135" s="660" t="s">
        <v>577</v>
      </c>
      <c r="B135" s="661" t="s">
        <v>3385</v>
      </c>
      <c r="C135" s="661" t="s">
        <v>1315</v>
      </c>
      <c r="D135" s="661" t="s">
        <v>1316</v>
      </c>
      <c r="E135" s="661" t="s">
        <v>1317</v>
      </c>
      <c r="F135" s="664"/>
      <c r="G135" s="664"/>
      <c r="H135" s="677">
        <v>0</v>
      </c>
      <c r="I135" s="664">
        <v>1</v>
      </c>
      <c r="J135" s="664">
        <v>7.7999364809556813</v>
      </c>
      <c r="K135" s="677">
        <v>1</v>
      </c>
      <c r="L135" s="664">
        <v>1</v>
      </c>
      <c r="M135" s="665">
        <v>7.7999364809556813</v>
      </c>
    </row>
    <row r="136" spans="1:13" ht="14.4" customHeight="1" x14ac:dyDescent="0.3">
      <c r="A136" s="660" t="s">
        <v>577</v>
      </c>
      <c r="B136" s="661" t="s">
        <v>3462</v>
      </c>
      <c r="C136" s="661" t="s">
        <v>2107</v>
      </c>
      <c r="D136" s="661" t="s">
        <v>2108</v>
      </c>
      <c r="E136" s="661" t="s">
        <v>1299</v>
      </c>
      <c r="F136" s="664"/>
      <c r="G136" s="664"/>
      <c r="H136" s="677">
        <v>0</v>
      </c>
      <c r="I136" s="664">
        <v>1</v>
      </c>
      <c r="J136" s="664">
        <v>661.40999999999974</v>
      </c>
      <c r="K136" s="677">
        <v>1</v>
      </c>
      <c r="L136" s="664">
        <v>1</v>
      </c>
      <c r="M136" s="665">
        <v>661.40999999999974</v>
      </c>
    </row>
    <row r="137" spans="1:13" ht="14.4" customHeight="1" x14ac:dyDescent="0.3">
      <c r="A137" s="660" t="s">
        <v>577</v>
      </c>
      <c r="B137" s="661" t="s">
        <v>3398</v>
      </c>
      <c r="C137" s="661" t="s">
        <v>2083</v>
      </c>
      <c r="D137" s="661" t="s">
        <v>3463</v>
      </c>
      <c r="E137" s="661" t="s">
        <v>3464</v>
      </c>
      <c r="F137" s="664"/>
      <c r="G137" s="664"/>
      <c r="H137" s="677">
        <v>0</v>
      </c>
      <c r="I137" s="664">
        <v>4</v>
      </c>
      <c r="J137" s="664">
        <v>139.27915135466174</v>
      </c>
      <c r="K137" s="677">
        <v>1</v>
      </c>
      <c r="L137" s="664">
        <v>4</v>
      </c>
      <c r="M137" s="665">
        <v>139.27915135466174</v>
      </c>
    </row>
    <row r="138" spans="1:13" ht="14.4" customHeight="1" x14ac:dyDescent="0.3">
      <c r="A138" s="660" t="s">
        <v>577</v>
      </c>
      <c r="B138" s="661" t="s">
        <v>3401</v>
      </c>
      <c r="C138" s="661" t="s">
        <v>2120</v>
      </c>
      <c r="D138" s="661" t="s">
        <v>2121</v>
      </c>
      <c r="E138" s="661" t="s">
        <v>2122</v>
      </c>
      <c r="F138" s="664"/>
      <c r="G138" s="664"/>
      <c r="H138" s="677">
        <v>0</v>
      </c>
      <c r="I138" s="664">
        <v>2</v>
      </c>
      <c r="J138" s="664">
        <v>126.78000000000004</v>
      </c>
      <c r="K138" s="677">
        <v>1</v>
      </c>
      <c r="L138" s="664">
        <v>2</v>
      </c>
      <c r="M138" s="665">
        <v>126.78000000000004</v>
      </c>
    </row>
    <row r="139" spans="1:13" ht="14.4" customHeight="1" x14ac:dyDescent="0.3">
      <c r="A139" s="660" t="s">
        <v>577</v>
      </c>
      <c r="B139" s="661" t="s">
        <v>3401</v>
      </c>
      <c r="C139" s="661" t="s">
        <v>2089</v>
      </c>
      <c r="D139" s="661" t="s">
        <v>2090</v>
      </c>
      <c r="E139" s="661" t="s">
        <v>3465</v>
      </c>
      <c r="F139" s="664"/>
      <c r="G139" s="664"/>
      <c r="H139" s="677">
        <v>0</v>
      </c>
      <c r="I139" s="664">
        <v>4</v>
      </c>
      <c r="J139" s="664">
        <v>237.32864053015854</v>
      </c>
      <c r="K139" s="677">
        <v>1</v>
      </c>
      <c r="L139" s="664">
        <v>4</v>
      </c>
      <c r="M139" s="665">
        <v>237.32864053015854</v>
      </c>
    </row>
    <row r="140" spans="1:13" ht="14.4" customHeight="1" x14ac:dyDescent="0.3">
      <c r="A140" s="660" t="s">
        <v>577</v>
      </c>
      <c r="B140" s="661" t="s">
        <v>3409</v>
      </c>
      <c r="C140" s="661" t="s">
        <v>595</v>
      </c>
      <c r="D140" s="661" t="s">
        <v>3410</v>
      </c>
      <c r="E140" s="661" t="s">
        <v>3411</v>
      </c>
      <c r="F140" s="664">
        <v>1.6</v>
      </c>
      <c r="G140" s="664">
        <v>886.38400000000024</v>
      </c>
      <c r="H140" s="677">
        <v>1</v>
      </c>
      <c r="I140" s="664"/>
      <c r="J140" s="664"/>
      <c r="K140" s="677">
        <v>0</v>
      </c>
      <c r="L140" s="664">
        <v>1.6</v>
      </c>
      <c r="M140" s="665">
        <v>886.38400000000024</v>
      </c>
    </row>
    <row r="141" spans="1:13" ht="14.4" customHeight="1" x14ac:dyDescent="0.3">
      <c r="A141" s="660" t="s">
        <v>577</v>
      </c>
      <c r="B141" s="661" t="s">
        <v>3409</v>
      </c>
      <c r="C141" s="661" t="s">
        <v>1700</v>
      </c>
      <c r="D141" s="661" t="s">
        <v>1646</v>
      </c>
      <c r="E141" s="661" t="s">
        <v>1701</v>
      </c>
      <c r="F141" s="664"/>
      <c r="G141" s="664"/>
      <c r="H141" s="677">
        <v>0</v>
      </c>
      <c r="I141" s="664">
        <v>507</v>
      </c>
      <c r="J141" s="664">
        <v>10818.076168193518</v>
      </c>
      <c r="K141" s="677">
        <v>1</v>
      </c>
      <c r="L141" s="664">
        <v>507</v>
      </c>
      <c r="M141" s="665">
        <v>10818.076168193518</v>
      </c>
    </row>
    <row r="142" spans="1:13" ht="14.4" customHeight="1" x14ac:dyDescent="0.3">
      <c r="A142" s="660" t="s">
        <v>577</v>
      </c>
      <c r="B142" s="661" t="s">
        <v>3412</v>
      </c>
      <c r="C142" s="661" t="s">
        <v>1711</v>
      </c>
      <c r="D142" s="661" t="s">
        <v>3415</v>
      </c>
      <c r="E142" s="661" t="s">
        <v>3416</v>
      </c>
      <c r="F142" s="664"/>
      <c r="G142" s="664"/>
      <c r="H142" s="677">
        <v>0</v>
      </c>
      <c r="I142" s="664">
        <v>19</v>
      </c>
      <c r="J142" s="664">
        <v>1474.4500578494974</v>
      </c>
      <c r="K142" s="677">
        <v>1</v>
      </c>
      <c r="L142" s="664">
        <v>19</v>
      </c>
      <c r="M142" s="665">
        <v>1474.4500578494974</v>
      </c>
    </row>
    <row r="143" spans="1:13" ht="14.4" customHeight="1" x14ac:dyDescent="0.3">
      <c r="A143" s="660" t="s">
        <v>577</v>
      </c>
      <c r="B143" s="661" t="s">
        <v>3417</v>
      </c>
      <c r="C143" s="661" t="s">
        <v>1725</v>
      </c>
      <c r="D143" s="661" t="s">
        <v>1726</v>
      </c>
      <c r="E143" s="661" t="s">
        <v>1727</v>
      </c>
      <c r="F143" s="664"/>
      <c r="G143" s="664"/>
      <c r="H143" s="677">
        <v>0</v>
      </c>
      <c r="I143" s="664">
        <v>7.6</v>
      </c>
      <c r="J143" s="664">
        <v>3511.2</v>
      </c>
      <c r="K143" s="677">
        <v>1</v>
      </c>
      <c r="L143" s="664">
        <v>7.6</v>
      </c>
      <c r="M143" s="665">
        <v>3511.2</v>
      </c>
    </row>
    <row r="144" spans="1:13" ht="14.4" customHeight="1" x14ac:dyDescent="0.3">
      <c r="A144" s="660" t="s">
        <v>577</v>
      </c>
      <c r="B144" s="661" t="s">
        <v>3418</v>
      </c>
      <c r="C144" s="661" t="s">
        <v>1626</v>
      </c>
      <c r="D144" s="661" t="s">
        <v>1627</v>
      </c>
      <c r="E144" s="661" t="s">
        <v>1628</v>
      </c>
      <c r="F144" s="664">
        <v>1.7999999999999998</v>
      </c>
      <c r="G144" s="664">
        <v>350.44200000000001</v>
      </c>
      <c r="H144" s="677">
        <v>1</v>
      </c>
      <c r="I144" s="664"/>
      <c r="J144" s="664"/>
      <c r="K144" s="677">
        <v>0</v>
      </c>
      <c r="L144" s="664">
        <v>1.7999999999999998</v>
      </c>
      <c r="M144" s="665">
        <v>350.44200000000001</v>
      </c>
    </row>
    <row r="145" spans="1:13" ht="14.4" customHeight="1" x14ac:dyDescent="0.3">
      <c r="A145" s="660" t="s">
        <v>577</v>
      </c>
      <c r="B145" s="661" t="s">
        <v>3418</v>
      </c>
      <c r="C145" s="661" t="s">
        <v>1703</v>
      </c>
      <c r="D145" s="661" t="s">
        <v>1704</v>
      </c>
      <c r="E145" s="661" t="s">
        <v>2888</v>
      </c>
      <c r="F145" s="664"/>
      <c r="G145" s="664"/>
      <c r="H145" s="677">
        <v>0</v>
      </c>
      <c r="I145" s="664">
        <v>27.599999999999998</v>
      </c>
      <c r="J145" s="664">
        <v>4157.1142886621456</v>
      </c>
      <c r="K145" s="677">
        <v>1</v>
      </c>
      <c r="L145" s="664">
        <v>27.599999999999998</v>
      </c>
      <c r="M145" s="665">
        <v>4157.1142886621456</v>
      </c>
    </row>
    <row r="146" spans="1:13" ht="14.4" customHeight="1" x14ac:dyDescent="0.3">
      <c r="A146" s="660" t="s">
        <v>577</v>
      </c>
      <c r="B146" s="661" t="s">
        <v>3466</v>
      </c>
      <c r="C146" s="661" t="s">
        <v>2223</v>
      </c>
      <c r="D146" s="661" t="s">
        <v>2224</v>
      </c>
      <c r="E146" s="661" t="s">
        <v>2003</v>
      </c>
      <c r="F146" s="664"/>
      <c r="G146" s="664"/>
      <c r="H146" s="677">
        <v>0</v>
      </c>
      <c r="I146" s="664">
        <v>65</v>
      </c>
      <c r="J146" s="664">
        <v>1946.1000000000004</v>
      </c>
      <c r="K146" s="677">
        <v>1</v>
      </c>
      <c r="L146" s="664">
        <v>65</v>
      </c>
      <c r="M146" s="665">
        <v>1946.1000000000004</v>
      </c>
    </row>
    <row r="147" spans="1:13" ht="14.4" customHeight="1" x14ac:dyDescent="0.3">
      <c r="A147" s="660" t="s">
        <v>577</v>
      </c>
      <c r="B147" s="661" t="s">
        <v>3467</v>
      </c>
      <c r="C147" s="661" t="s">
        <v>2203</v>
      </c>
      <c r="D147" s="661" t="s">
        <v>2204</v>
      </c>
      <c r="E147" s="661" t="s">
        <v>1628</v>
      </c>
      <c r="F147" s="664">
        <v>3.2</v>
      </c>
      <c r="G147" s="664">
        <v>543.32800000000009</v>
      </c>
      <c r="H147" s="677">
        <v>1</v>
      </c>
      <c r="I147" s="664"/>
      <c r="J147" s="664"/>
      <c r="K147" s="677">
        <v>0</v>
      </c>
      <c r="L147" s="664">
        <v>3.2</v>
      </c>
      <c r="M147" s="665">
        <v>543.32800000000009</v>
      </c>
    </row>
    <row r="148" spans="1:13" ht="14.4" customHeight="1" x14ac:dyDescent="0.3">
      <c r="A148" s="660" t="s">
        <v>577</v>
      </c>
      <c r="B148" s="661" t="s">
        <v>3467</v>
      </c>
      <c r="C148" s="661" t="s">
        <v>2205</v>
      </c>
      <c r="D148" s="661" t="s">
        <v>2206</v>
      </c>
      <c r="E148" s="661" t="s">
        <v>2207</v>
      </c>
      <c r="F148" s="664"/>
      <c r="G148" s="664"/>
      <c r="H148" s="677">
        <v>0</v>
      </c>
      <c r="I148" s="664">
        <v>6.1</v>
      </c>
      <c r="J148" s="664">
        <v>4601.0320000000002</v>
      </c>
      <c r="K148" s="677">
        <v>1</v>
      </c>
      <c r="L148" s="664">
        <v>6.1</v>
      </c>
      <c r="M148" s="665">
        <v>4601.0320000000002</v>
      </c>
    </row>
    <row r="149" spans="1:13" ht="14.4" customHeight="1" x14ac:dyDescent="0.3">
      <c r="A149" s="660" t="s">
        <v>577</v>
      </c>
      <c r="B149" s="661" t="s">
        <v>3467</v>
      </c>
      <c r="C149" s="661" t="s">
        <v>2201</v>
      </c>
      <c r="D149" s="661" t="s">
        <v>2202</v>
      </c>
      <c r="E149" s="661" t="s">
        <v>1628</v>
      </c>
      <c r="F149" s="664"/>
      <c r="G149" s="664"/>
      <c r="H149" s="677">
        <v>0</v>
      </c>
      <c r="I149" s="664">
        <v>3</v>
      </c>
      <c r="J149" s="664">
        <v>2813.9097275296253</v>
      </c>
      <c r="K149" s="677">
        <v>1</v>
      </c>
      <c r="L149" s="664">
        <v>3</v>
      </c>
      <c r="M149" s="665">
        <v>2813.9097275296253</v>
      </c>
    </row>
    <row r="150" spans="1:13" ht="14.4" customHeight="1" x14ac:dyDescent="0.3">
      <c r="A150" s="660" t="s">
        <v>577</v>
      </c>
      <c r="B150" s="661" t="s">
        <v>3467</v>
      </c>
      <c r="C150" s="661" t="s">
        <v>2193</v>
      </c>
      <c r="D150" s="661" t="s">
        <v>3468</v>
      </c>
      <c r="E150" s="661" t="s">
        <v>1628</v>
      </c>
      <c r="F150" s="664">
        <v>2</v>
      </c>
      <c r="G150" s="664">
        <v>5546.32</v>
      </c>
      <c r="H150" s="677">
        <v>1</v>
      </c>
      <c r="I150" s="664"/>
      <c r="J150" s="664"/>
      <c r="K150" s="677">
        <v>0</v>
      </c>
      <c r="L150" s="664">
        <v>2</v>
      </c>
      <c r="M150" s="665">
        <v>5546.32</v>
      </c>
    </row>
    <row r="151" spans="1:13" ht="14.4" customHeight="1" x14ac:dyDescent="0.3">
      <c r="A151" s="660" t="s">
        <v>577</v>
      </c>
      <c r="B151" s="661" t="s">
        <v>3422</v>
      </c>
      <c r="C151" s="661" t="s">
        <v>1722</v>
      </c>
      <c r="D151" s="661" t="s">
        <v>1723</v>
      </c>
      <c r="E151" s="661" t="s">
        <v>3423</v>
      </c>
      <c r="F151" s="664"/>
      <c r="G151" s="664"/>
      <c r="H151" s="677">
        <v>0</v>
      </c>
      <c r="I151" s="664">
        <v>11</v>
      </c>
      <c r="J151" s="664">
        <v>8492.834302529116</v>
      </c>
      <c r="K151" s="677">
        <v>1</v>
      </c>
      <c r="L151" s="664">
        <v>11</v>
      </c>
      <c r="M151" s="665">
        <v>8492.834302529116</v>
      </c>
    </row>
    <row r="152" spans="1:13" ht="14.4" customHeight="1" x14ac:dyDescent="0.3">
      <c r="A152" s="660" t="s">
        <v>577</v>
      </c>
      <c r="B152" s="661" t="s">
        <v>3424</v>
      </c>
      <c r="C152" s="661" t="s">
        <v>1728</v>
      </c>
      <c r="D152" s="661" t="s">
        <v>1729</v>
      </c>
      <c r="E152" s="661" t="s">
        <v>1730</v>
      </c>
      <c r="F152" s="664"/>
      <c r="G152" s="664"/>
      <c r="H152" s="677">
        <v>0</v>
      </c>
      <c r="I152" s="664">
        <v>67</v>
      </c>
      <c r="J152" s="664">
        <v>9536.1013846153837</v>
      </c>
      <c r="K152" s="677">
        <v>1</v>
      </c>
      <c r="L152" s="664">
        <v>67</v>
      </c>
      <c r="M152" s="665">
        <v>9536.1013846153837</v>
      </c>
    </row>
    <row r="153" spans="1:13" ht="14.4" customHeight="1" x14ac:dyDescent="0.3">
      <c r="A153" s="660" t="s">
        <v>577</v>
      </c>
      <c r="B153" s="661" t="s">
        <v>3424</v>
      </c>
      <c r="C153" s="661" t="s">
        <v>2189</v>
      </c>
      <c r="D153" s="661" t="s">
        <v>2190</v>
      </c>
      <c r="E153" s="661" t="s">
        <v>1631</v>
      </c>
      <c r="F153" s="664"/>
      <c r="G153" s="664"/>
      <c r="H153" s="677">
        <v>0</v>
      </c>
      <c r="I153" s="664">
        <v>3</v>
      </c>
      <c r="J153" s="664">
        <v>445.90854763975642</v>
      </c>
      <c r="K153" s="677">
        <v>1</v>
      </c>
      <c r="L153" s="664">
        <v>3</v>
      </c>
      <c r="M153" s="665">
        <v>445.90854763975642</v>
      </c>
    </row>
    <row r="154" spans="1:13" ht="14.4" customHeight="1" x14ac:dyDescent="0.3">
      <c r="A154" s="660" t="s">
        <v>577</v>
      </c>
      <c r="B154" s="661" t="s">
        <v>3469</v>
      </c>
      <c r="C154" s="661" t="s">
        <v>2216</v>
      </c>
      <c r="D154" s="661" t="s">
        <v>2217</v>
      </c>
      <c r="E154" s="661" t="s">
        <v>2218</v>
      </c>
      <c r="F154" s="664"/>
      <c r="G154" s="664"/>
      <c r="H154" s="677">
        <v>0</v>
      </c>
      <c r="I154" s="664">
        <v>1</v>
      </c>
      <c r="J154" s="664">
        <v>60.02999999999998</v>
      </c>
      <c r="K154" s="677">
        <v>1</v>
      </c>
      <c r="L154" s="664">
        <v>1</v>
      </c>
      <c r="M154" s="665">
        <v>60.02999999999998</v>
      </c>
    </row>
    <row r="155" spans="1:13" ht="14.4" customHeight="1" x14ac:dyDescent="0.3">
      <c r="A155" s="660" t="s">
        <v>577</v>
      </c>
      <c r="B155" s="661" t="s">
        <v>3429</v>
      </c>
      <c r="C155" s="661" t="s">
        <v>2180</v>
      </c>
      <c r="D155" s="661" t="s">
        <v>3470</v>
      </c>
      <c r="E155" s="661" t="s">
        <v>2182</v>
      </c>
      <c r="F155" s="664">
        <v>0.15</v>
      </c>
      <c r="G155" s="664">
        <v>101.14664999999998</v>
      </c>
      <c r="H155" s="677">
        <v>1</v>
      </c>
      <c r="I155" s="664"/>
      <c r="J155" s="664"/>
      <c r="K155" s="677">
        <v>0</v>
      </c>
      <c r="L155" s="664">
        <v>0.15</v>
      </c>
      <c r="M155" s="665">
        <v>101.14664999999998</v>
      </c>
    </row>
    <row r="156" spans="1:13" ht="14.4" customHeight="1" x14ac:dyDescent="0.3">
      <c r="A156" s="660" t="s">
        <v>577</v>
      </c>
      <c r="B156" s="661" t="s">
        <v>3429</v>
      </c>
      <c r="C156" s="661" t="s">
        <v>1692</v>
      </c>
      <c r="D156" s="661" t="s">
        <v>1693</v>
      </c>
      <c r="E156" s="661" t="s">
        <v>3430</v>
      </c>
      <c r="F156" s="664"/>
      <c r="G156" s="664"/>
      <c r="H156" s="677">
        <v>0</v>
      </c>
      <c r="I156" s="664">
        <v>1</v>
      </c>
      <c r="J156" s="664">
        <v>68.2</v>
      </c>
      <c r="K156" s="677">
        <v>1</v>
      </c>
      <c r="L156" s="664">
        <v>1</v>
      </c>
      <c r="M156" s="665">
        <v>68.2</v>
      </c>
    </row>
    <row r="157" spans="1:13" ht="14.4" customHeight="1" x14ac:dyDescent="0.3">
      <c r="A157" s="660" t="s">
        <v>577</v>
      </c>
      <c r="B157" s="661" t="s">
        <v>3471</v>
      </c>
      <c r="C157" s="661" t="s">
        <v>2220</v>
      </c>
      <c r="D157" s="661" t="s">
        <v>3472</v>
      </c>
      <c r="E157" s="661" t="s">
        <v>3473</v>
      </c>
      <c r="F157" s="664"/>
      <c r="G157" s="664"/>
      <c r="H157" s="677">
        <v>0</v>
      </c>
      <c r="I157" s="664">
        <v>13</v>
      </c>
      <c r="J157" s="664">
        <v>1004.4154934694108</v>
      </c>
      <c r="K157" s="677">
        <v>1</v>
      </c>
      <c r="L157" s="664">
        <v>13</v>
      </c>
      <c r="M157" s="665">
        <v>1004.4154934694108</v>
      </c>
    </row>
    <row r="158" spans="1:13" ht="14.4" customHeight="1" x14ac:dyDescent="0.3">
      <c r="A158" s="660" t="s">
        <v>577</v>
      </c>
      <c r="B158" s="661" t="s">
        <v>3474</v>
      </c>
      <c r="C158" s="661" t="s">
        <v>2213</v>
      </c>
      <c r="D158" s="661" t="s">
        <v>2214</v>
      </c>
      <c r="E158" s="661" t="s">
        <v>2259</v>
      </c>
      <c r="F158" s="664"/>
      <c r="G158" s="664"/>
      <c r="H158" s="677">
        <v>0</v>
      </c>
      <c r="I158" s="664">
        <v>32</v>
      </c>
      <c r="J158" s="664">
        <v>1385.4222886170435</v>
      </c>
      <c r="K158" s="677">
        <v>1</v>
      </c>
      <c r="L158" s="664">
        <v>32</v>
      </c>
      <c r="M158" s="665">
        <v>1385.4222886170435</v>
      </c>
    </row>
    <row r="159" spans="1:13" ht="14.4" customHeight="1" x14ac:dyDescent="0.3">
      <c r="A159" s="660" t="s">
        <v>577</v>
      </c>
      <c r="B159" s="661" t="s">
        <v>3431</v>
      </c>
      <c r="C159" s="661" t="s">
        <v>1734</v>
      </c>
      <c r="D159" s="661" t="s">
        <v>1735</v>
      </c>
      <c r="E159" s="661" t="s">
        <v>1736</v>
      </c>
      <c r="F159" s="664">
        <v>0.6</v>
      </c>
      <c r="G159" s="664">
        <v>234.04199999999997</v>
      </c>
      <c r="H159" s="677">
        <v>0.32356543835249035</v>
      </c>
      <c r="I159" s="664">
        <v>3.1999999999999997</v>
      </c>
      <c r="J159" s="664">
        <v>489.28</v>
      </c>
      <c r="K159" s="677">
        <v>0.6764345616475097</v>
      </c>
      <c r="L159" s="664">
        <v>3.8</v>
      </c>
      <c r="M159" s="665">
        <v>723.32199999999989</v>
      </c>
    </row>
    <row r="160" spans="1:13" ht="14.4" customHeight="1" x14ac:dyDescent="0.3">
      <c r="A160" s="660" t="s">
        <v>577</v>
      </c>
      <c r="B160" s="661" t="s">
        <v>3431</v>
      </c>
      <c r="C160" s="661" t="s">
        <v>1689</v>
      </c>
      <c r="D160" s="661" t="s">
        <v>1690</v>
      </c>
      <c r="E160" s="661" t="s">
        <v>1691</v>
      </c>
      <c r="F160" s="664">
        <v>2</v>
      </c>
      <c r="G160" s="664">
        <v>780.99915375820251</v>
      </c>
      <c r="H160" s="677">
        <v>1</v>
      </c>
      <c r="I160" s="664"/>
      <c r="J160" s="664"/>
      <c r="K160" s="677">
        <v>0</v>
      </c>
      <c r="L160" s="664">
        <v>2</v>
      </c>
      <c r="M160" s="665">
        <v>780.99915375820251</v>
      </c>
    </row>
    <row r="161" spans="1:13" ht="14.4" customHeight="1" x14ac:dyDescent="0.3">
      <c r="A161" s="660" t="s">
        <v>577</v>
      </c>
      <c r="B161" s="661" t="s">
        <v>3431</v>
      </c>
      <c r="C161" s="661" t="s">
        <v>1619</v>
      </c>
      <c r="D161" s="661" t="s">
        <v>3433</v>
      </c>
      <c r="E161" s="661" t="s">
        <v>3434</v>
      </c>
      <c r="F161" s="664">
        <v>8</v>
      </c>
      <c r="G161" s="664">
        <v>571.67943564695793</v>
      </c>
      <c r="H161" s="677">
        <v>0.30450638909795086</v>
      </c>
      <c r="I161" s="664">
        <v>18</v>
      </c>
      <c r="J161" s="664">
        <v>1305.7177425878319</v>
      </c>
      <c r="K161" s="677">
        <v>0.69549361090204909</v>
      </c>
      <c r="L161" s="664">
        <v>26</v>
      </c>
      <c r="M161" s="665">
        <v>1877.3971782347899</v>
      </c>
    </row>
    <row r="162" spans="1:13" ht="14.4" customHeight="1" x14ac:dyDescent="0.3">
      <c r="A162" s="660" t="s">
        <v>577</v>
      </c>
      <c r="B162" s="661" t="s">
        <v>3436</v>
      </c>
      <c r="C162" s="661" t="s">
        <v>1737</v>
      </c>
      <c r="D162" s="661" t="s">
        <v>1738</v>
      </c>
      <c r="E162" s="661" t="s">
        <v>1730</v>
      </c>
      <c r="F162" s="664"/>
      <c r="G162" s="664"/>
      <c r="H162" s="677">
        <v>0</v>
      </c>
      <c r="I162" s="664">
        <v>22</v>
      </c>
      <c r="J162" s="664">
        <v>762.52</v>
      </c>
      <c r="K162" s="677">
        <v>1</v>
      </c>
      <c r="L162" s="664">
        <v>22</v>
      </c>
      <c r="M162" s="665">
        <v>762.52</v>
      </c>
    </row>
    <row r="163" spans="1:13" ht="14.4" customHeight="1" x14ac:dyDescent="0.3">
      <c r="A163" s="660" t="s">
        <v>577</v>
      </c>
      <c r="B163" s="661" t="s">
        <v>3436</v>
      </c>
      <c r="C163" s="661" t="s">
        <v>1739</v>
      </c>
      <c r="D163" s="661" t="s">
        <v>1740</v>
      </c>
      <c r="E163" s="661" t="s">
        <v>1741</v>
      </c>
      <c r="F163" s="664"/>
      <c r="G163" s="664"/>
      <c r="H163" s="677">
        <v>0</v>
      </c>
      <c r="I163" s="664">
        <v>42</v>
      </c>
      <c r="J163" s="664">
        <v>2317.9688779170529</v>
      </c>
      <c r="K163" s="677">
        <v>1</v>
      </c>
      <c r="L163" s="664">
        <v>42</v>
      </c>
      <c r="M163" s="665">
        <v>2317.9688779170529</v>
      </c>
    </row>
    <row r="164" spans="1:13" ht="14.4" customHeight="1" x14ac:dyDescent="0.3">
      <c r="A164" s="660" t="s">
        <v>577</v>
      </c>
      <c r="B164" s="661" t="s">
        <v>3475</v>
      </c>
      <c r="C164" s="661" t="s">
        <v>2209</v>
      </c>
      <c r="D164" s="661" t="s">
        <v>2210</v>
      </c>
      <c r="E164" s="661" t="s">
        <v>3476</v>
      </c>
      <c r="F164" s="664"/>
      <c r="G164" s="664"/>
      <c r="H164" s="677">
        <v>0</v>
      </c>
      <c r="I164" s="664">
        <v>4</v>
      </c>
      <c r="J164" s="664">
        <v>2395.3695819703748</v>
      </c>
      <c r="K164" s="677">
        <v>1</v>
      </c>
      <c r="L164" s="664">
        <v>4</v>
      </c>
      <c r="M164" s="665">
        <v>2395.3695819703748</v>
      </c>
    </row>
    <row r="165" spans="1:13" ht="14.4" customHeight="1" x14ac:dyDescent="0.3">
      <c r="A165" s="660" t="s">
        <v>577</v>
      </c>
      <c r="B165" s="661" t="s">
        <v>3477</v>
      </c>
      <c r="C165" s="661" t="s">
        <v>2176</v>
      </c>
      <c r="D165" s="661" t="s">
        <v>3478</v>
      </c>
      <c r="E165" s="661" t="s">
        <v>3479</v>
      </c>
      <c r="F165" s="664">
        <v>1.5</v>
      </c>
      <c r="G165" s="664">
        <v>647.55899999999997</v>
      </c>
      <c r="H165" s="677">
        <v>1</v>
      </c>
      <c r="I165" s="664"/>
      <c r="J165" s="664"/>
      <c r="K165" s="677">
        <v>0</v>
      </c>
      <c r="L165" s="664">
        <v>1.5</v>
      </c>
      <c r="M165" s="665">
        <v>647.55899999999997</v>
      </c>
    </row>
    <row r="166" spans="1:13" ht="14.4" customHeight="1" x14ac:dyDescent="0.3">
      <c r="A166" s="660" t="s">
        <v>577</v>
      </c>
      <c r="B166" s="661" t="s">
        <v>3480</v>
      </c>
      <c r="C166" s="661" t="s">
        <v>2225</v>
      </c>
      <c r="D166" s="661" t="s">
        <v>2226</v>
      </c>
      <c r="E166" s="661" t="s">
        <v>2227</v>
      </c>
      <c r="F166" s="664"/>
      <c r="G166" s="664"/>
      <c r="H166" s="677">
        <v>0</v>
      </c>
      <c r="I166" s="664">
        <v>1.2</v>
      </c>
      <c r="J166" s="664">
        <v>3036</v>
      </c>
      <c r="K166" s="677">
        <v>1</v>
      </c>
      <c r="L166" s="664">
        <v>1.2</v>
      </c>
      <c r="M166" s="665">
        <v>3036</v>
      </c>
    </row>
    <row r="167" spans="1:13" ht="14.4" customHeight="1" x14ac:dyDescent="0.3">
      <c r="A167" s="660" t="s">
        <v>577</v>
      </c>
      <c r="B167" s="661" t="s">
        <v>3481</v>
      </c>
      <c r="C167" s="661" t="s">
        <v>2243</v>
      </c>
      <c r="D167" s="661" t="s">
        <v>2244</v>
      </c>
      <c r="E167" s="661" t="s">
        <v>2245</v>
      </c>
      <c r="F167" s="664">
        <v>1</v>
      </c>
      <c r="G167" s="664">
        <v>159.5</v>
      </c>
      <c r="H167" s="677">
        <v>0.13888888888888887</v>
      </c>
      <c r="I167" s="664">
        <v>6.2</v>
      </c>
      <c r="J167" s="664">
        <v>988.9</v>
      </c>
      <c r="K167" s="677">
        <v>0.86111111111111105</v>
      </c>
      <c r="L167" s="664">
        <v>7.2</v>
      </c>
      <c r="M167" s="665">
        <v>1148.4000000000001</v>
      </c>
    </row>
    <row r="168" spans="1:13" ht="14.4" customHeight="1" x14ac:dyDescent="0.3">
      <c r="A168" s="660" t="s">
        <v>577</v>
      </c>
      <c r="B168" s="661" t="s">
        <v>3481</v>
      </c>
      <c r="C168" s="661" t="s">
        <v>2229</v>
      </c>
      <c r="D168" s="661" t="s">
        <v>3482</v>
      </c>
      <c r="E168" s="661" t="s">
        <v>2259</v>
      </c>
      <c r="F168" s="664">
        <v>14</v>
      </c>
      <c r="G168" s="664">
        <v>423.07999999999993</v>
      </c>
      <c r="H168" s="677">
        <v>0.58333333333333326</v>
      </c>
      <c r="I168" s="664">
        <v>10</v>
      </c>
      <c r="J168" s="664">
        <v>302.2</v>
      </c>
      <c r="K168" s="677">
        <v>0.41666666666666669</v>
      </c>
      <c r="L168" s="664">
        <v>24</v>
      </c>
      <c r="M168" s="665">
        <v>725.28</v>
      </c>
    </row>
    <row r="169" spans="1:13" ht="14.4" customHeight="1" x14ac:dyDescent="0.3">
      <c r="A169" s="660" t="s">
        <v>577</v>
      </c>
      <c r="B169" s="661" t="s">
        <v>3481</v>
      </c>
      <c r="C169" s="661" t="s">
        <v>2236</v>
      </c>
      <c r="D169" s="661" t="s">
        <v>2237</v>
      </c>
      <c r="E169" s="661" t="s">
        <v>3483</v>
      </c>
      <c r="F169" s="664"/>
      <c r="G169" s="664"/>
      <c r="H169" s="677">
        <v>0</v>
      </c>
      <c r="I169" s="664">
        <v>1</v>
      </c>
      <c r="J169" s="664">
        <v>1834.9100000000008</v>
      </c>
      <c r="K169" s="677">
        <v>1</v>
      </c>
      <c r="L169" s="664">
        <v>1</v>
      </c>
      <c r="M169" s="665">
        <v>1834.9100000000008</v>
      </c>
    </row>
    <row r="170" spans="1:13" ht="14.4" customHeight="1" x14ac:dyDescent="0.3">
      <c r="A170" s="660" t="s">
        <v>577</v>
      </c>
      <c r="B170" s="661" t="s">
        <v>3437</v>
      </c>
      <c r="C170" s="661" t="s">
        <v>1326</v>
      </c>
      <c r="D170" s="661" t="s">
        <v>1327</v>
      </c>
      <c r="E170" s="661" t="s">
        <v>3438</v>
      </c>
      <c r="F170" s="664"/>
      <c r="G170" s="664"/>
      <c r="H170" s="677">
        <v>0</v>
      </c>
      <c r="I170" s="664">
        <v>1</v>
      </c>
      <c r="J170" s="664">
        <v>105.06000000000006</v>
      </c>
      <c r="K170" s="677">
        <v>1</v>
      </c>
      <c r="L170" s="664">
        <v>1</v>
      </c>
      <c r="M170" s="665">
        <v>105.06000000000006</v>
      </c>
    </row>
    <row r="171" spans="1:13" ht="14.4" customHeight="1" x14ac:dyDescent="0.3">
      <c r="A171" s="660" t="s">
        <v>577</v>
      </c>
      <c r="B171" s="661" t="s">
        <v>3484</v>
      </c>
      <c r="C171" s="661" t="s">
        <v>2114</v>
      </c>
      <c r="D171" s="661" t="s">
        <v>2115</v>
      </c>
      <c r="E171" s="661" t="s">
        <v>2555</v>
      </c>
      <c r="F171" s="664"/>
      <c r="G171" s="664"/>
      <c r="H171" s="677">
        <v>0</v>
      </c>
      <c r="I171" s="664">
        <v>22</v>
      </c>
      <c r="J171" s="664">
        <v>7150.580077355542</v>
      </c>
      <c r="K171" s="677">
        <v>1</v>
      </c>
      <c r="L171" s="664">
        <v>22</v>
      </c>
      <c r="M171" s="665">
        <v>7150.580077355542</v>
      </c>
    </row>
    <row r="172" spans="1:13" ht="14.4" customHeight="1" x14ac:dyDescent="0.3">
      <c r="A172" s="660" t="s">
        <v>577</v>
      </c>
      <c r="B172" s="661" t="s">
        <v>3485</v>
      </c>
      <c r="C172" s="661" t="s">
        <v>2117</v>
      </c>
      <c r="D172" s="661" t="s">
        <v>2118</v>
      </c>
      <c r="E172" s="661" t="s">
        <v>2119</v>
      </c>
      <c r="F172" s="664"/>
      <c r="G172" s="664"/>
      <c r="H172" s="677">
        <v>0</v>
      </c>
      <c r="I172" s="664">
        <v>2</v>
      </c>
      <c r="J172" s="664">
        <v>4840</v>
      </c>
      <c r="K172" s="677">
        <v>1</v>
      </c>
      <c r="L172" s="664">
        <v>2</v>
      </c>
      <c r="M172" s="665">
        <v>4840</v>
      </c>
    </row>
    <row r="173" spans="1:13" ht="14.4" customHeight="1" x14ac:dyDescent="0.3">
      <c r="A173" s="660" t="s">
        <v>577</v>
      </c>
      <c r="B173" s="661" t="s">
        <v>3486</v>
      </c>
      <c r="C173" s="661" t="s">
        <v>2110</v>
      </c>
      <c r="D173" s="661" t="s">
        <v>2111</v>
      </c>
      <c r="E173" s="661" t="s">
        <v>2112</v>
      </c>
      <c r="F173" s="664"/>
      <c r="G173" s="664"/>
      <c r="H173" s="677">
        <v>0</v>
      </c>
      <c r="I173" s="664">
        <v>150</v>
      </c>
      <c r="J173" s="664">
        <v>27588</v>
      </c>
      <c r="K173" s="677">
        <v>1</v>
      </c>
      <c r="L173" s="664">
        <v>150</v>
      </c>
      <c r="M173" s="665">
        <v>27588</v>
      </c>
    </row>
    <row r="174" spans="1:13" ht="14.4" customHeight="1" x14ac:dyDescent="0.3">
      <c r="A174" s="660" t="s">
        <v>577</v>
      </c>
      <c r="B174" s="661" t="s">
        <v>3486</v>
      </c>
      <c r="C174" s="661" t="s">
        <v>1764</v>
      </c>
      <c r="D174" s="661" t="s">
        <v>3487</v>
      </c>
      <c r="E174" s="661" t="s">
        <v>3488</v>
      </c>
      <c r="F174" s="664">
        <v>80</v>
      </c>
      <c r="G174" s="664">
        <v>19951.257688645372</v>
      </c>
      <c r="H174" s="677">
        <v>1</v>
      </c>
      <c r="I174" s="664"/>
      <c r="J174" s="664"/>
      <c r="K174" s="677">
        <v>0</v>
      </c>
      <c r="L174" s="664">
        <v>80</v>
      </c>
      <c r="M174" s="665">
        <v>19951.257688645372</v>
      </c>
    </row>
    <row r="175" spans="1:13" ht="14.4" customHeight="1" x14ac:dyDescent="0.3">
      <c r="A175" s="660" t="s">
        <v>577</v>
      </c>
      <c r="B175" s="661" t="s">
        <v>3439</v>
      </c>
      <c r="C175" s="661" t="s">
        <v>2023</v>
      </c>
      <c r="D175" s="661" t="s">
        <v>2024</v>
      </c>
      <c r="E175" s="661" t="s">
        <v>2025</v>
      </c>
      <c r="F175" s="664">
        <v>1</v>
      </c>
      <c r="G175" s="664">
        <v>900.00070203790347</v>
      </c>
      <c r="H175" s="677">
        <v>1</v>
      </c>
      <c r="I175" s="664"/>
      <c r="J175" s="664"/>
      <c r="K175" s="677">
        <v>0</v>
      </c>
      <c r="L175" s="664">
        <v>1</v>
      </c>
      <c r="M175" s="665">
        <v>900.00070203790347</v>
      </c>
    </row>
    <row r="176" spans="1:13" ht="14.4" customHeight="1" x14ac:dyDescent="0.3">
      <c r="A176" s="660" t="s">
        <v>577</v>
      </c>
      <c r="B176" s="661" t="s">
        <v>3439</v>
      </c>
      <c r="C176" s="661" t="s">
        <v>1124</v>
      </c>
      <c r="D176" s="661" t="s">
        <v>1125</v>
      </c>
      <c r="E176" s="661" t="s">
        <v>1126</v>
      </c>
      <c r="F176" s="664"/>
      <c r="G176" s="664"/>
      <c r="H176" s="677">
        <v>0</v>
      </c>
      <c r="I176" s="664">
        <v>1</v>
      </c>
      <c r="J176" s="664">
        <v>254.76999999999998</v>
      </c>
      <c r="K176" s="677">
        <v>1</v>
      </c>
      <c r="L176" s="664">
        <v>1</v>
      </c>
      <c r="M176" s="665">
        <v>254.76999999999998</v>
      </c>
    </row>
    <row r="177" spans="1:13" ht="14.4" customHeight="1" x14ac:dyDescent="0.3">
      <c r="A177" s="660" t="s">
        <v>577</v>
      </c>
      <c r="B177" s="661" t="s">
        <v>3439</v>
      </c>
      <c r="C177" s="661" t="s">
        <v>1864</v>
      </c>
      <c r="D177" s="661" t="s">
        <v>1125</v>
      </c>
      <c r="E177" s="661" t="s">
        <v>1865</v>
      </c>
      <c r="F177" s="664"/>
      <c r="G177" s="664"/>
      <c r="H177" s="677">
        <v>0</v>
      </c>
      <c r="I177" s="664">
        <v>55</v>
      </c>
      <c r="J177" s="664">
        <v>46904.365058208037</v>
      </c>
      <c r="K177" s="677">
        <v>1</v>
      </c>
      <c r="L177" s="664">
        <v>55</v>
      </c>
      <c r="M177" s="665">
        <v>46904.365058208037</v>
      </c>
    </row>
    <row r="178" spans="1:13" ht="14.4" customHeight="1" x14ac:dyDescent="0.3">
      <c r="A178" s="660" t="s">
        <v>577</v>
      </c>
      <c r="B178" s="661" t="s">
        <v>3489</v>
      </c>
      <c r="C178" s="661" t="s">
        <v>2096</v>
      </c>
      <c r="D178" s="661" t="s">
        <v>3490</v>
      </c>
      <c r="E178" s="661" t="s">
        <v>3491</v>
      </c>
      <c r="F178" s="664"/>
      <c r="G178" s="664"/>
      <c r="H178" s="677">
        <v>0</v>
      </c>
      <c r="I178" s="664">
        <v>1</v>
      </c>
      <c r="J178" s="664">
        <v>98.419173808393623</v>
      </c>
      <c r="K178" s="677">
        <v>1</v>
      </c>
      <c r="L178" s="664">
        <v>1</v>
      </c>
      <c r="M178" s="665">
        <v>98.419173808393623</v>
      </c>
    </row>
    <row r="179" spans="1:13" ht="14.4" customHeight="1" x14ac:dyDescent="0.3">
      <c r="A179" s="660" t="s">
        <v>577</v>
      </c>
      <c r="B179" s="661" t="s">
        <v>3446</v>
      </c>
      <c r="C179" s="661" t="s">
        <v>1352</v>
      </c>
      <c r="D179" s="661" t="s">
        <v>1353</v>
      </c>
      <c r="E179" s="661" t="s">
        <v>1354</v>
      </c>
      <c r="F179" s="664"/>
      <c r="G179" s="664"/>
      <c r="H179" s="677">
        <v>0</v>
      </c>
      <c r="I179" s="664">
        <v>23</v>
      </c>
      <c r="J179" s="664">
        <v>3179.7495922617145</v>
      </c>
      <c r="K179" s="677">
        <v>1</v>
      </c>
      <c r="L179" s="664">
        <v>23</v>
      </c>
      <c r="M179" s="665">
        <v>3179.7495922617145</v>
      </c>
    </row>
    <row r="180" spans="1:13" ht="14.4" customHeight="1" x14ac:dyDescent="0.3">
      <c r="A180" s="660" t="s">
        <v>577</v>
      </c>
      <c r="B180" s="661" t="s">
        <v>3446</v>
      </c>
      <c r="C180" s="661" t="s">
        <v>592</v>
      </c>
      <c r="D180" s="661" t="s">
        <v>3448</v>
      </c>
      <c r="E180" s="661" t="s">
        <v>1354</v>
      </c>
      <c r="F180" s="664">
        <v>2</v>
      </c>
      <c r="G180" s="664">
        <v>216.54</v>
      </c>
      <c r="H180" s="677">
        <v>1</v>
      </c>
      <c r="I180" s="664"/>
      <c r="J180" s="664"/>
      <c r="K180" s="677">
        <v>0</v>
      </c>
      <c r="L180" s="664">
        <v>2</v>
      </c>
      <c r="M180" s="665">
        <v>216.54</v>
      </c>
    </row>
    <row r="181" spans="1:13" ht="14.4" customHeight="1" x14ac:dyDescent="0.3">
      <c r="A181" s="660" t="s">
        <v>577</v>
      </c>
      <c r="B181" s="661" t="s">
        <v>3446</v>
      </c>
      <c r="C181" s="661" t="s">
        <v>2100</v>
      </c>
      <c r="D181" s="661" t="s">
        <v>1353</v>
      </c>
      <c r="E181" s="661" t="s">
        <v>2101</v>
      </c>
      <c r="F181" s="664"/>
      <c r="G181" s="664"/>
      <c r="H181" s="677">
        <v>0</v>
      </c>
      <c r="I181" s="664">
        <v>168</v>
      </c>
      <c r="J181" s="664">
        <v>23900.932449742661</v>
      </c>
      <c r="K181" s="677">
        <v>1</v>
      </c>
      <c r="L181" s="664">
        <v>168</v>
      </c>
      <c r="M181" s="665">
        <v>23900.932449742661</v>
      </c>
    </row>
    <row r="182" spans="1:13" ht="14.4" customHeight="1" x14ac:dyDescent="0.3">
      <c r="A182" s="660" t="s">
        <v>577</v>
      </c>
      <c r="B182" s="661" t="s">
        <v>3452</v>
      </c>
      <c r="C182" s="661" t="s">
        <v>1399</v>
      </c>
      <c r="D182" s="661" t="s">
        <v>1400</v>
      </c>
      <c r="E182" s="661" t="s">
        <v>1401</v>
      </c>
      <c r="F182" s="664"/>
      <c r="G182" s="664"/>
      <c r="H182" s="677">
        <v>0</v>
      </c>
      <c r="I182" s="664">
        <v>19</v>
      </c>
      <c r="J182" s="664">
        <v>1458.7273341523362</v>
      </c>
      <c r="K182" s="677">
        <v>1</v>
      </c>
      <c r="L182" s="664">
        <v>19</v>
      </c>
      <c r="M182" s="665">
        <v>1458.7273341523362</v>
      </c>
    </row>
    <row r="183" spans="1:13" ht="14.4" customHeight="1" x14ac:dyDescent="0.3">
      <c r="A183" s="660" t="s">
        <v>577</v>
      </c>
      <c r="B183" s="661" t="s">
        <v>3454</v>
      </c>
      <c r="C183" s="661" t="s">
        <v>1322</v>
      </c>
      <c r="D183" s="661" t="s">
        <v>1323</v>
      </c>
      <c r="E183" s="661" t="s">
        <v>3455</v>
      </c>
      <c r="F183" s="664"/>
      <c r="G183" s="664"/>
      <c r="H183" s="677">
        <v>0</v>
      </c>
      <c r="I183" s="664">
        <v>1</v>
      </c>
      <c r="J183" s="664">
        <v>198.89009276265651</v>
      </c>
      <c r="K183" s="677">
        <v>1</v>
      </c>
      <c r="L183" s="664">
        <v>1</v>
      </c>
      <c r="M183" s="665">
        <v>198.89009276265651</v>
      </c>
    </row>
    <row r="184" spans="1:13" ht="14.4" customHeight="1" x14ac:dyDescent="0.3">
      <c r="A184" s="660" t="s">
        <v>577</v>
      </c>
      <c r="B184" s="661" t="s">
        <v>3492</v>
      </c>
      <c r="C184" s="661" t="s">
        <v>2093</v>
      </c>
      <c r="D184" s="661" t="s">
        <v>3493</v>
      </c>
      <c r="E184" s="661" t="s">
        <v>984</v>
      </c>
      <c r="F184" s="664"/>
      <c r="G184" s="664"/>
      <c r="H184" s="677">
        <v>0</v>
      </c>
      <c r="I184" s="664">
        <v>1</v>
      </c>
      <c r="J184" s="664">
        <v>107.68999588176237</v>
      </c>
      <c r="K184" s="677">
        <v>1</v>
      </c>
      <c r="L184" s="664">
        <v>1</v>
      </c>
      <c r="M184" s="665">
        <v>107.68999588176237</v>
      </c>
    </row>
    <row r="185" spans="1:13" ht="14.4" customHeight="1" x14ac:dyDescent="0.3">
      <c r="A185" s="660" t="s">
        <v>577</v>
      </c>
      <c r="B185" s="661" t="s">
        <v>3456</v>
      </c>
      <c r="C185" s="661" t="s">
        <v>1589</v>
      </c>
      <c r="D185" s="661" t="s">
        <v>1590</v>
      </c>
      <c r="E185" s="661" t="s">
        <v>1591</v>
      </c>
      <c r="F185" s="664"/>
      <c r="G185" s="664"/>
      <c r="H185" s="677">
        <v>0</v>
      </c>
      <c r="I185" s="664">
        <v>1</v>
      </c>
      <c r="J185" s="664">
        <v>202.85999771310955</v>
      </c>
      <c r="K185" s="677">
        <v>1</v>
      </c>
      <c r="L185" s="664">
        <v>1</v>
      </c>
      <c r="M185" s="665">
        <v>202.85999771310955</v>
      </c>
    </row>
    <row r="186" spans="1:13" ht="14.4" customHeight="1" x14ac:dyDescent="0.3">
      <c r="A186" s="660" t="s">
        <v>577</v>
      </c>
      <c r="B186" s="661" t="s">
        <v>3456</v>
      </c>
      <c r="C186" s="661" t="s">
        <v>2124</v>
      </c>
      <c r="D186" s="661" t="s">
        <v>2125</v>
      </c>
      <c r="E186" s="661" t="s">
        <v>2126</v>
      </c>
      <c r="F186" s="664">
        <v>10</v>
      </c>
      <c r="G186" s="664">
        <v>11335.2</v>
      </c>
      <c r="H186" s="677">
        <v>1</v>
      </c>
      <c r="I186" s="664"/>
      <c r="J186" s="664"/>
      <c r="K186" s="677">
        <v>0</v>
      </c>
      <c r="L186" s="664">
        <v>10</v>
      </c>
      <c r="M186" s="665">
        <v>11335.2</v>
      </c>
    </row>
    <row r="187" spans="1:13" ht="14.4" customHeight="1" x14ac:dyDescent="0.3">
      <c r="A187" s="660" t="s">
        <v>577</v>
      </c>
      <c r="B187" s="661" t="s">
        <v>3456</v>
      </c>
      <c r="C187" s="661" t="s">
        <v>2168</v>
      </c>
      <c r="D187" s="661" t="s">
        <v>3494</v>
      </c>
      <c r="E187" s="661" t="s">
        <v>2166</v>
      </c>
      <c r="F187" s="664"/>
      <c r="G187" s="664"/>
      <c r="H187" s="677">
        <v>0</v>
      </c>
      <c r="I187" s="664">
        <v>41</v>
      </c>
      <c r="J187" s="664">
        <v>8929.2718320069362</v>
      </c>
      <c r="K187" s="677">
        <v>1</v>
      </c>
      <c r="L187" s="664">
        <v>41</v>
      </c>
      <c r="M187" s="665">
        <v>8929.2718320069362</v>
      </c>
    </row>
    <row r="188" spans="1:13" ht="14.4" customHeight="1" x14ac:dyDescent="0.3">
      <c r="A188" s="660" t="s">
        <v>577</v>
      </c>
      <c r="B188" s="661" t="s">
        <v>3456</v>
      </c>
      <c r="C188" s="661" t="s">
        <v>2164</v>
      </c>
      <c r="D188" s="661" t="s">
        <v>2165</v>
      </c>
      <c r="E188" s="661" t="s">
        <v>2166</v>
      </c>
      <c r="F188" s="664"/>
      <c r="G188" s="664"/>
      <c r="H188" s="677">
        <v>0</v>
      </c>
      <c r="I188" s="664">
        <v>30</v>
      </c>
      <c r="J188" s="664">
        <v>12735.110002872334</v>
      </c>
      <c r="K188" s="677">
        <v>1</v>
      </c>
      <c r="L188" s="664">
        <v>30</v>
      </c>
      <c r="M188" s="665">
        <v>12735.110002872334</v>
      </c>
    </row>
    <row r="189" spans="1:13" ht="14.4" customHeight="1" x14ac:dyDescent="0.3">
      <c r="A189" s="660" t="s">
        <v>577</v>
      </c>
      <c r="B189" s="661" t="s">
        <v>3456</v>
      </c>
      <c r="C189" s="661" t="s">
        <v>2162</v>
      </c>
      <c r="D189" s="661" t="s">
        <v>2163</v>
      </c>
      <c r="E189" s="661" t="s">
        <v>1371</v>
      </c>
      <c r="F189" s="664"/>
      <c r="G189" s="664"/>
      <c r="H189" s="677">
        <v>0</v>
      </c>
      <c r="I189" s="664">
        <v>4</v>
      </c>
      <c r="J189" s="664">
        <v>134.27982325467283</v>
      </c>
      <c r="K189" s="677">
        <v>1</v>
      </c>
      <c r="L189" s="664">
        <v>4</v>
      </c>
      <c r="M189" s="665">
        <v>134.27982325467283</v>
      </c>
    </row>
    <row r="190" spans="1:13" ht="14.4" customHeight="1" x14ac:dyDescent="0.3">
      <c r="A190" s="660" t="s">
        <v>577</v>
      </c>
      <c r="B190" s="661" t="s">
        <v>3456</v>
      </c>
      <c r="C190" s="661" t="s">
        <v>2155</v>
      </c>
      <c r="D190" s="661" t="s">
        <v>2156</v>
      </c>
      <c r="E190" s="661" t="s">
        <v>1371</v>
      </c>
      <c r="F190" s="664"/>
      <c r="G190" s="664"/>
      <c r="H190" s="677">
        <v>0</v>
      </c>
      <c r="I190" s="664">
        <v>4</v>
      </c>
      <c r="J190" s="664">
        <v>134.28</v>
      </c>
      <c r="K190" s="677">
        <v>1</v>
      </c>
      <c r="L190" s="664">
        <v>4</v>
      </c>
      <c r="M190" s="665">
        <v>134.28</v>
      </c>
    </row>
    <row r="191" spans="1:13" ht="14.4" customHeight="1" x14ac:dyDescent="0.3">
      <c r="A191" s="660" t="s">
        <v>577</v>
      </c>
      <c r="B191" s="661" t="s">
        <v>3456</v>
      </c>
      <c r="C191" s="661" t="s">
        <v>2158</v>
      </c>
      <c r="D191" s="661" t="s">
        <v>2159</v>
      </c>
      <c r="E191" s="661" t="s">
        <v>2166</v>
      </c>
      <c r="F191" s="664"/>
      <c r="G191" s="664"/>
      <c r="H191" s="677">
        <v>0</v>
      </c>
      <c r="I191" s="664">
        <v>5</v>
      </c>
      <c r="J191" s="664">
        <v>1038.2972038587573</v>
      </c>
      <c r="K191" s="677">
        <v>1</v>
      </c>
      <c r="L191" s="664">
        <v>5</v>
      </c>
      <c r="M191" s="665">
        <v>1038.2972038587573</v>
      </c>
    </row>
    <row r="192" spans="1:13" ht="14.4" customHeight="1" x14ac:dyDescent="0.3">
      <c r="A192" s="660" t="s">
        <v>577</v>
      </c>
      <c r="B192" s="661" t="s">
        <v>3456</v>
      </c>
      <c r="C192" s="661" t="s">
        <v>1598</v>
      </c>
      <c r="D192" s="661" t="s">
        <v>1599</v>
      </c>
      <c r="E192" s="661" t="s">
        <v>1600</v>
      </c>
      <c r="F192" s="664"/>
      <c r="G192" s="664"/>
      <c r="H192" s="677">
        <v>0</v>
      </c>
      <c r="I192" s="664">
        <v>1</v>
      </c>
      <c r="J192" s="664">
        <v>116.25</v>
      </c>
      <c r="K192" s="677">
        <v>1</v>
      </c>
      <c r="L192" s="664">
        <v>1</v>
      </c>
      <c r="M192" s="665">
        <v>116.25</v>
      </c>
    </row>
    <row r="193" spans="1:13" ht="14.4" customHeight="1" x14ac:dyDescent="0.3">
      <c r="A193" s="660" t="s">
        <v>577</v>
      </c>
      <c r="B193" s="661" t="s">
        <v>3456</v>
      </c>
      <c r="C193" s="661" t="s">
        <v>2172</v>
      </c>
      <c r="D193" s="661" t="s">
        <v>3495</v>
      </c>
      <c r="E193" s="661" t="s">
        <v>1600</v>
      </c>
      <c r="F193" s="664"/>
      <c r="G193" s="664"/>
      <c r="H193" s="677">
        <v>0</v>
      </c>
      <c r="I193" s="664">
        <v>1</v>
      </c>
      <c r="J193" s="664">
        <v>116.25</v>
      </c>
      <c r="K193" s="677">
        <v>1</v>
      </c>
      <c r="L193" s="664">
        <v>1</v>
      </c>
      <c r="M193" s="665">
        <v>116.25</v>
      </c>
    </row>
    <row r="194" spans="1:13" ht="14.4" customHeight="1" x14ac:dyDescent="0.3">
      <c r="A194" s="660" t="s">
        <v>580</v>
      </c>
      <c r="B194" s="661" t="s">
        <v>3371</v>
      </c>
      <c r="C194" s="661" t="s">
        <v>1443</v>
      </c>
      <c r="D194" s="661" t="s">
        <v>1331</v>
      </c>
      <c r="E194" s="661" t="s">
        <v>3372</v>
      </c>
      <c r="F194" s="664"/>
      <c r="G194" s="664"/>
      <c r="H194" s="677">
        <v>0</v>
      </c>
      <c r="I194" s="664">
        <v>2</v>
      </c>
      <c r="J194" s="664">
        <v>259.15895254279656</v>
      </c>
      <c r="K194" s="677">
        <v>1</v>
      </c>
      <c r="L194" s="664">
        <v>2</v>
      </c>
      <c r="M194" s="665">
        <v>259.15895254279656</v>
      </c>
    </row>
    <row r="195" spans="1:13" ht="14.4" customHeight="1" x14ac:dyDescent="0.3">
      <c r="A195" s="660" t="s">
        <v>580</v>
      </c>
      <c r="B195" s="661" t="s">
        <v>3398</v>
      </c>
      <c r="C195" s="661" t="s">
        <v>2332</v>
      </c>
      <c r="D195" s="661" t="s">
        <v>3399</v>
      </c>
      <c r="E195" s="661" t="s">
        <v>3496</v>
      </c>
      <c r="F195" s="664"/>
      <c r="G195" s="664"/>
      <c r="H195" s="677">
        <v>0</v>
      </c>
      <c r="I195" s="664">
        <v>5</v>
      </c>
      <c r="J195" s="664">
        <v>1074.3269319918645</v>
      </c>
      <c r="K195" s="677">
        <v>1</v>
      </c>
      <c r="L195" s="664">
        <v>5</v>
      </c>
      <c r="M195" s="665">
        <v>1074.3269319918645</v>
      </c>
    </row>
    <row r="196" spans="1:13" ht="14.4" customHeight="1" x14ac:dyDescent="0.3">
      <c r="A196" s="660" t="s">
        <v>580</v>
      </c>
      <c r="B196" s="661" t="s">
        <v>3484</v>
      </c>
      <c r="C196" s="661" t="s">
        <v>2114</v>
      </c>
      <c r="D196" s="661" t="s">
        <v>2115</v>
      </c>
      <c r="E196" s="661" t="s">
        <v>2555</v>
      </c>
      <c r="F196" s="664"/>
      <c r="G196" s="664"/>
      <c r="H196" s="677">
        <v>0</v>
      </c>
      <c r="I196" s="664">
        <v>1</v>
      </c>
      <c r="J196" s="664">
        <v>322.76</v>
      </c>
      <c r="K196" s="677">
        <v>1</v>
      </c>
      <c r="L196" s="664">
        <v>1</v>
      </c>
      <c r="M196" s="665">
        <v>322.76</v>
      </c>
    </row>
    <row r="197" spans="1:13" ht="14.4" customHeight="1" x14ac:dyDescent="0.3">
      <c r="A197" s="660" t="s">
        <v>580</v>
      </c>
      <c r="B197" s="661" t="s">
        <v>3485</v>
      </c>
      <c r="C197" s="661" t="s">
        <v>2117</v>
      </c>
      <c r="D197" s="661" t="s">
        <v>2118</v>
      </c>
      <c r="E197" s="661" t="s">
        <v>2119</v>
      </c>
      <c r="F197" s="664"/>
      <c r="G197" s="664"/>
      <c r="H197" s="677">
        <v>0</v>
      </c>
      <c r="I197" s="664">
        <v>14</v>
      </c>
      <c r="J197" s="664">
        <v>34100.00010576153</v>
      </c>
      <c r="K197" s="677">
        <v>1</v>
      </c>
      <c r="L197" s="664">
        <v>14</v>
      </c>
      <c r="M197" s="665">
        <v>34100.00010576153</v>
      </c>
    </row>
    <row r="198" spans="1:13" ht="14.4" customHeight="1" x14ac:dyDescent="0.3">
      <c r="A198" s="660" t="s">
        <v>580</v>
      </c>
      <c r="B198" s="661" t="s">
        <v>3486</v>
      </c>
      <c r="C198" s="661" t="s">
        <v>2335</v>
      </c>
      <c r="D198" s="661" t="s">
        <v>2336</v>
      </c>
      <c r="E198" s="661" t="s">
        <v>2337</v>
      </c>
      <c r="F198" s="664"/>
      <c r="G198" s="664"/>
      <c r="H198" s="677">
        <v>0</v>
      </c>
      <c r="I198" s="664">
        <v>70</v>
      </c>
      <c r="J198" s="664">
        <v>48652.938784396247</v>
      </c>
      <c r="K198" s="677">
        <v>1</v>
      </c>
      <c r="L198" s="664">
        <v>70</v>
      </c>
      <c r="M198" s="665">
        <v>48652.938784396247</v>
      </c>
    </row>
    <row r="199" spans="1:13" ht="14.4" customHeight="1" x14ac:dyDescent="0.3">
      <c r="A199" s="660" t="s">
        <v>580</v>
      </c>
      <c r="B199" s="661" t="s">
        <v>3486</v>
      </c>
      <c r="C199" s="661" t="s">
        <v>2110</v>
      </c>
      <c r="D199" s="661" t="s">
        <v>2111</v>
      </c>
      <c r="E199" s="661" t="s">
        <v>2112</v>
      </c>
      <c r="F199" s="664"/>
      <c r="G199" s="664"/>
      <c r="H199" s="677">
        <v>0</v>
      </c>
      <c r="I199" s="664">
        <v>22</v>
      </c>
      <c r="J199" s="664">
        <v>4046.2377366159635</v>
      </c>
      <c r="K199" s="677">
        <v>1</v>
      </c>
      <c r="L199" s="664">
        <v>22</v>
      </c>
      <c r="M199" s="665">
        <v>4046.2377366159635</v>
      </c>
    </row>
    <row r="200" spans="1:13" ht="14.4" customHeight="1" x14ac:dyDescent="0.3">
      <c r="A200" s="660" t="s">
        <v>580</v>
      </c>
      <c r="B200" s="661" t="s">
        <v>3486</v>
      </c>
      <c r="C200" s="661" t="s">
        <v>1764</v>
      </c>
      <c r="D200" s="661" t="s">
        <v>3487</v>
      </c>
      <c r="E200" s="661" t="s">
        <v>3488</v>
      </c>
      <c r="F200" s="664">
        <v>12</v>
      </c>
      <c r="G200" s="664">
        <v>2992.683537729074</v>
      </c>
      <c r="H200" s="677">
        <v>1</v>
      </c>
      <c r="I200" s="664"/>
      <c r="J200" s="664"/>
      <c r="K200" s="677">
        <v>0</v>
      </c>
      <c r="L200" s="664">
        <v>12</v>
      </c>
      <c r="M200" s="665">
        <v>2992.683537729074</v>
      </c>
    </row>
    <row r="201" spans="1:13" ht="14.4" customHeight="1" x14ac:dyDescent="0.3">
      <c r="A201" s="660" t="s">
        <v>580</v>
      </c>
      <c r="B201" s="661" t="s">
        <v>3439</v>
      </c>
      <c r="C201" s="661" t="s">
        <v>1124</v>
      </c>
      <c r="D201" s="661" t="s">
        <v>1125</v>
      </c>
      <c r="E201" s="661" t="s">
        <v>1126</v>
      </c>
      <c r="F201" s="664"/>
      <c r="G201" s="664"/>
      <c r="H201" s="677">
        <v>0</v>
      </c>
      <c r="I201" s="664">
        <v>7</v>
      </c>
      <c r="J201" s="664">
        <v>1782.6685642018717</v>
      </c>
      <c r="K201" s="677">
        <v>1</v>
      </c>
      <c r="L201" s="664">
        <v>7</v>
      </c>
      <c r="M201" s="665">
        <v>1782.6685642018717</v>
      </c>
    </row>
    <row r="202" spans="1:13" ht="14.4" customHeight="1" x14ac:dyDescent="0.3">
      <c r="A202" s="660" t="s">
        <v>580</v>
      </c>
      <c r="B202" s="661" t="s">
        <v>3446</v>
      </c>
      <c r="C202" s="661" t="s">
        <v>1352</v>
      </c>
      <c r="D202" s="661" t="s">
        <v>1353</v>
      </c>
      <c r="E202" s="661" t="s">
        <v>1354</v>
      </c>
      <c r="F202" s="664"/>
      <c r="G202" s="664"/>
      <c r="H202" s="677">
        <v>0</v>
      </c>
      <c r="I202" s="664">
        <v>30</v>
      </c>
      <c r="J202" s="664">
        <v>4158.9762188024306</v>
      </c>
      <c r="K202" s="677">
        <v>1</v>
      </c>
      <c r="L202" s="664">
        <v>30</v>
      </c>
      <c r="M202" s="665">
        <v>4158.9762188024306</v>
      </c>
    </row>
    <row r="203" spans="1:13" ht="14.4" customHeight="1" x14ac:dyDescent="0.3">
      <c r="A203" s="660" t="s">
        <v>580</v>
      </c>
      <c r="B203" s="661" t="s">
        <v>3446</v>
      </c>
      <c r="C203" s="661" t="s">
        <v>592</v>
      </c>
      <c r="D203" s="661" t="s">
        <v>3448</v>
      </c>
      <c r="E203" s="661" t="s">
        <v>1354</v>
      </c>
      <c r="F203" s="664">
        <v>4</v>
      </c>
      <c r="G203" s="664">
        <v>433.08</v>
      </c>
      <c r="H203" s="677">
        <v>1</v>
      </c>
      <c r="I203" s="664"/>
      <c r="J203" s="664"/>
      <c r="K203" s="677">
        <v>0</v>
      </c>
      <c r="L203" s="664">
        <v>4</v>
      </c>
      <c r="M203" s="665">
        <v>433.08</v>
      </c>
    </row>
    <row r="204" spans="1:13" ht="14.4" customHeight="1" thickBot="1" x14ac:dyDescent="0.35">
      <c r="A204" s="666" t="s">
        <v>580</v>
      </c>
      <c r="B204" s="667" t="s">
        <v>3446</v>
      </c>
      <c r="C204" s="667" t="s">
        <v>2100</v>
      </c>
      <c r="D204" s="667" t="s">
        <v>1353</v>
      </c>
      <c r="E204" s="667" t="s">
        <v>2101</v>
      </c>
      <c r="F204" s="670"/>
      <c r="G204" s="670"/>
      <c r="H204" s="678">
        <v>0</v>
      </c>
      <c r="I204" s="670">
        <v>58</v>
      </c>
      <c r="J204" s="670">
        <v>8249.0169676202167</v>
      </c>
      <c r="K204" s="678">
        <v>1</v>
      </c>
      <c r="L204" s="670">
        <v>58</v>
      </c>
      <c r="M204" s="671">
        <v>8249.0169676202167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2572</v>
      </c>
      <c r="C3" s="460">
        <f>SUM(C6:C1048576)</f>
        <v>778</v>
      </c>
      <c r="D3" s="460">
        <f>SUM(D6:D1048576)</f>
        <v>371</v>
      </c>
      <c r="E3" s="461">
        <f>SUM(E6:E1048576)</f>
        <v>0</v>
      </c>
      <c r="F3" s="458">
        <f>IF(SUM($B3:$E3)=0,"",B3/SUM($B3:$E3))</f>
        <v>0.69121203977425427</v>
      </c>
      <c r="G3" s="456">
        <f t="shared" ref="G3:I3" si="0">IF(SUM($B3:$E3)=0,"",C3/SUM($B3:$E3))</f>
        <v>0.20908357968288094</v>
      </c>
      <c r="H3" s="456">
        <f t="shared" si="0"/>
        <v>9.9704380542864818E-2</v>
      </c>
      <c r="I3" s="457">
        <f t="shared" si="0"/>
        <v>0</v>
      </c>
      <c r="J3" s="460">
        <f>SUM(J6:J1048576)</f>
        <v>233</v>
      </c>
      <c r="K3" s="460">
        <f>SUM(K6:K1048576)</f>
        <v>284</v>
      </c>
      <c r="L3" s="460">
        <f>SUM(L6:L1048576)</f>
        <v>371</v>
      </c>
      <c r="M3" s="461">
        <f>SUM(M6:M1048576)</f>
        <v>0</v>
      </c>
      <c r="N3" s="458">
        <f>IF(SUM($J3:$M3)=0,"",J3/SUM($J3:$M3))</f>
        <v>0.26238738738738737</v>
      </c>
      <c r="O3" s="456">
        <f t="shared" ref="O3:Q3" si="1">IF(SUM($J3:$M3)=0,"",K3/SUM($J3:$M3))</f>
        <v>0.31981981981981983</v>
      </c>
      <c r="P3" s="456">
        <f t="shared" si="1"/>
        <v>0.4177927927927928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3498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3499</v>
      </c>
      <c r="B7" s="709">
        <v>762</v>
      </c>
      <c r="C7" s="664">
        <v>368</v>
      </c>
      <c r="D7" s="664">
        <v>185</v>
      </c>
      <c r="E7" s="665"/>
      <c r="F7" s="706">
        <v>0.57946768060836507</v>
      </c>
      <c r="G7" s="677">
        <v>0.27984790874524718</v>
      </c>
      <c r="H7" s="677">
        <v>0.14068441064638784</v>
      </c>
      <c r="I7" s="712">
        <v>0</v>
      </c>
      <c r="J7" s="709">
        <v>54</v>
      </c>
      <c r="K7" s="664">
        <v>134</v>
      </c>
      <c r="L7" s="664">
        <v>185</v>
      </c>
      <c r="M7" s="665"/>
      <c r="N7" s="706">
        <v>0.1447721179624665</v>
      </c>
      <c r="O7" s="677">
        <v>0.35924932975871315</v>
      </c>
      <c r="P7" s="677">
        <v>0.49597855227882037</v>
      </c>
      <c r="Q7" s="700">
        <v>0</v>
      </c>
    </row>
    <row r="8" spans="1:17" ht="14.4" customHeight="1" x14ac:dyDescent="0.3">
      <c r="A8" s="703" t="s">
        <v>3500</v>
      </c>
      <c r="B8" s="709">
        <v>30</v>
      </c>
      <c r="C8" s="664"/>
      <c r="D8" s="664"/>
      <c r="E8" s="665"/>
      <c r="F8" s="706">
        <v>1</v>
      </c>
      <c r="G8" s="677">
        <v>0</v>
      </c>
      <c r="H8" s="677">
        <v>0</v>
      </c>
      <c r="I8" s="712">
        <v>0</v>
      </c>
      <c r="J8" s="709">
        <v>12</v>
      </c>
      <c r="K8" s="664"/>
      <c r="L8" s="664"/>
      <c r="M8" s="665"/>
      <c r="N8" s="706">
        <v>1</v>
      </c>
      <c r="O8" s="677">
        <v>0</v>
      </c>
      <c r="P8" s="677">
        <v>0</v>
      </c>
      <c r="Q8" s="700">
        <v>0</v>
      </c>
    </row>
    <row r="9" spans="1:17" ht="14.4" customHeight="1" x14ac:dyDescent="0.3">
      <c r="A9" s="703" t="s">
        <v>3501</v>
      </c>
      <c r="B9" s="709">
        <v>1142</v>
      </c>
      <c r="C9" s="664">
        <v>401</v>
      </c>
      <c r="D9" s="664">
        <v>186</v>
      </c>
      <c r="E9" s="665"/>
      <c r="F9" s="706">
        <v>0.66049739733950263</v>
      </c>
      <c r="G9" s="677">
        <v>0.23192596876807403</v>
      </c>
      <c r="H9" s="677">
        <v>0.10757663389242336</v>
      </c>
      <c r="I9" s="712">
        <v>0</v>
      </c>
      <c r="J9" s="709">
        <v>63</v>
      </c>
      <c r="K9" s="664">
        <v>142</v>
      </c>
      <c r="L9" s="664">
        <v>186</v>
      </c>
      <c r="M9" s="665"/>
      <c r="N9" s="706">
        <v>0.16112531969309463</v>
      </c>
      <c r="O9" s="677">
        <v>0.3631713554987212</v>
      </c>
      <c r="P9" s="677">
        <v>0.47570332480818417</v>
      </c>
      <c r="Q9" s="700">
        <v>0</v>
      </c>
    </row>
    <row r="10" spans="1:17" ht="14.4" customHeight="1" thickBot="1" x14ac:dyDescent="0.35">
      <c r="A10" s="704" t="s">
        <v>3502</v>
      </c>
      <c r="B10" s="710">
        <v>638</v>
      </c>
      <c r="C10" s="670">
        <v>9</v>
      </c>
      <c r="D10" s="670"/>
      <c r="E10" s="671"/>
      <c r="F10" s="707">
        <v>0.98608964451313752</v>
      </c>
      <c r="G10" s="678">
        <v>1.3910355486862442E-2</v>
      </c>
      <c r="H10" s="678">
        <v>0</v>
      </c>
      <c r="I10" s="713">
        <v>0</v>
      </c>
      <c r="J10" s="710">
        <v>104</v>
      </c>
      <c r="K10" s="670">
        <v>8</v>
      </c>
      <c r="L10" s="670"/>
      <c r="M10" s="671"/>
      <c r="N10" s="707">
        <v>0.9285714285714286</v>
      </c>
      <c r="O10" s="678">
        <v>7.1428571428571425E-2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50</v>
      </c>
      <c r="B5" s="645" t="s">
        <v>564</v>
      </c>
      <c r="C5" s="648">
        <v>462650.58000000013</v>
      </c>
      <c r="D5" s="648">
        <v>1291</v>
      </c>
      <c r="E5" s="648">
        <v>206131.55000000005</v>
      </c>
      <c r="F5" s="714">
        <v>0.44554477809149184</v>
      </c>
      <c r="G5" s="648">
        <v>534</v>
      </c>
      <c r="H5" s="714">
        <v>0.4136328427575523</v>
      </c>
      <c r="I5" s="648">
        <v>256519.03000000006</v>
      </c>
      <c r="J5" s="714">
        <v>0.55445522190850816</v>
      </c>
      <c r="K5" s="648">
        <v>757</v>
      </c>
      <c r="L5" s="714">
        <v>0.5863671572424477</v>
      </c>
      <c r="M5" s="648" t="s">
        <v>74</v>
      </c>
      <c r="N5" s="277"/>
    </row>
    <row r="6" spans="1:14" ht="14.4" customHeight="1" x14ac:dyDescent="0.3">
      <c r="A6" s="644">
        <v>50</v>
      </c>
      <c r="B6" s="645" t="s">
        <v>3503</v>
      </c>
      <c r="C6" s="648">
        <v>398865.9800000001</v>
      </c>
      <c r="D6" s="648">
        <v>1007.5</v>
      </c>
      <c r="E6" s="648">
        <v>144257.83000000005</v>
      </c>
      <c r="F6" s="714">
        <v>0.36166992732746978</v>
      </c>
      <c r="G6" s="648">
        <v>256.5</v>
      </c>
      <c r="H6" s="714">
        <v>0.254590570719603</v>
      </c>
      <c r="I6" s="648">
        <v>254608.15000000005</v>
      </c>
      <c r="J6" s="714">
        <v>0.63833007267253028</v>
      </c>
      <c r="K6" s="648">
        <v>751</v>
      </c>
      <c r="L6" s="714">
        <v>0.745409429280397</v>
      </c>
      <c r="M6" s="648" t="s">
        <v>1</v>
      </c>
      <c r="N6" s="277"/>
    </row>
    <row r="7" spans="1:14" ht="14.4" customHeight="1" x14ac:dyDescent="0.3">
      <c r="A7" s="644">
        <v>50</v>
      </c>
      <c r="B7" s="645" t="s">
        <v>3504</v>
      </c>
      <c r="C7" s="648">
        <v>0</v>
      </c>
      <c r="D7" s="648">
        <v>2.5</v>
      </c>
      <c r="E7" s="648">
        <v>0</v>
      </c>
      <c r="F7" s="714" t="s">
        <v>565</v>
      </c>
      <c r="G7" s="648">
        <v>1.5</v>
      </c>
      <c r="H7" s="714">
        <v>0.6</v>
      </c>
      <c r="I7" s="648">
        <v>0</v>
      </c>
      <c r="J7" s="714" t="s">
        <v>565</v>
      </c>
      <c r="K7" s="648">
        <v>1</v>
      </c>
      <c r="L7" s="714">
        <v>0.4</v>
      </c>
      <c r="M7" s="648" t="s">
        <v>1</v>
      </c>
      <c r="N7" s="277"/>
    </row>
    <row r="8" spans="1:14" ht="14.4" customHeight="1" x14ac:dyDescent="0.3">
      <c r="A8" s="644">
        <v>50</v>
      </c>
      <c r="B8" s="645" t="s">
        <v>3505</v>
      </c>
      <c r="C8" s="648">
        <v>63784.600000000013</v>
      </c>
      <c r="D8" s="648">
        <v>281</v>
      </c>
      <c r="E8" s="648">
        <v>61873.720000000016</v>
      </c>
      <c r="F8" s="714">
        <v>0.97004167150064435</v>
      </c>
      <c r="G8" s="648">
        <v>276</v>
      </c>
      <c r="H8" s="714">
        <v>0.98220640569395012</v>
      </c>
      <c r="I8" s="648">
        <v>1910.88</v>
      </c>
      <c r="J8" s="714">
        <v>2.995832849935564E-2</v>
      </c>
      <c r="K8" s="648">
        <v>5</v>
      </c>
      <c r="L8" s="714">
        <v>1.7793594306049824E-2</v>
      </c>
      <c r="M8" s="648" t="s">
        <v>1</v>
      </c>
      <c r="N8" s="277"/>
    </row>
    <row r="9" spans="1:14" ht="14.4" customHeight="1" x14ac:dyDescent="0.3">
      <c r="A9" s="644" t="s">
        <v>563</v>
      </c>
      <c r="B9" s="645" t="s">
        <v>3</v>
      </c>
      <c r="C9" s="648">
        <v>462650.58000000013</v>
      </c>
      <c r="D9" s="648">
        <v>1291</v>
      </c>
      <c r="E9" s="648">
        <v>206131.55000000005</v>
      </c>
      <c r="F9" s="714">
        <v>0.44554477809149184</v>
      </c>
      <c r="G9" s="648">
        <v>534</v>
      </c>
      <c r="H9" s="714">
        <v>0.4136328427575523</v>
      </c>
      <c r="I9" s="648">
        <v>256519.03000000006</v>
      </c>
      <c r="J9" s="714">
        <v>0.55445522190850816</v>
      </c>
      <c r="K9" s="648">
        <v>757</v>
      </c>
      <c r="L9" s="714">
        <v>0.5863671572424477</v>
      </c>
      <c r="M9" s="648" t="s">
        <v>568</v>
      </c>
      <c r="N9" s="277"/>
    </row>
    <row r="11" spans="1:14" ht="14.4" customHeight="1" x14ac:dyDescent="0.3">
      <c r="A11" s="644">
        <v>50</v>
      </c>
      <c r="B11" s="645" t="s">
        <v>564</v>
      </c>
      <c r="C11" s="648" t="s">
        <v>565</v>
      </c>
      <c r="D11" s="648" t="s">
        <v>565</v>
      </c>
      <c r="E11" s="648" t="s">
        <v>565</v>
      </c>
      <c r="F11" s="714" t="s">
        <v>565</v>
      </c>
      <c r="G11" s="648" t="s">
        <v>565</v>
      </c>
      <c r="H11" s="714" t="s">
        <v>565</v>
      </c>
      <c r="I11" s="648" t="s">
        <v>565</v>
      </c>
      <c r="J11" s="714" t="s">
        <v>565</v>
      </c>
      <c r="K11" s="648" t="s">
        <v>565</v>
      </c>
      <c r="L11" s="714" t="s">
        <v>565</v>
      </c>
      <c r="M11" s="648" t="s">
        <v>74</v>
      </c>
      <c r="N11" s="277"/>
    </row>
    <row r="12" spans="1:14" ht="14.4" customHeight="1" x14ac:dyDescent="0.3">
      <c r="A12" s="644" t="s">
        <v>3506</v>
      </c>
      <c r="B12" s="645" t="s">
        <v>3503</v>
      </c>
      <c r="C12" s="648">
        <v>98799.850000000049</v>
      </c>
      <c r="D12" s="648">
        <v>523</v>
      </c>
      <c r="E12" s="648">
        <v>19940.360000000004</v>
      </c>
      <c r="F12" s="714">
        <v>0.20182581248858167</v>
      </c>
      <c r="G12" s="648">
        <v>78</v>
      </c>
      <c r="H12" s="714">
        <v>0.14913957934990441</v>
      </c>
      <c r="I12" s="648">
        <v>78859.490000000049</v>
      </c>
      <c r="J12" s="714">
        <v>0.79817418751141833</v>
      </c>
      <c r="K12" s="648">
        <v>445</v>
      </c>
      <c r="L12" s="714">
        <v>0.85086042065009559</v>
      </c>
      <c r="M12" s="648" t="s">
        <v>1</v>
      </c>
      <c r="N12" s="277"/>
    </row>
    <row r="13" spans="1:14" ht="14.4" customHeight="1" x14ac:dyDescent="0.3">
      <c r="A13" s="644" t="s">
        <v>3506</v>
      </c>
      <c r="B13" s="645" t="s">
        <v>3507</v>
      </c>
      <c r="C13" s="648">
        <v>98799.850000000049</v>
      </c>
      <c r="D13" s="648">
        <v>523</v>
      </c>
      <c r="E13" s="648">
        <v>19940.360000000004</v>
      </c>
      <c r="F13" s="714">
        <v>0.20182581248858167</v>
      </c>
      <c r="G13" s="648">
        <v>78</v>
      </c>
      <c r="H13" s="714">
        <v>0.14913957934990441</v>
      </c>
      <c r="I13" s="648">
        <v>78859.490000000049</v>
      </c>
      <c r="J13" s="714">
        <v>0.79817418751141833</v>
      </c>
      <c r="K13" s="648">
        <v>445</v>
      </c>
      <c r="L13" s="714">
        <v>0.85086042065009559</v>
      </c>
      <c r="M13" s="648" t="s">
        <v>572</v>
      </c>
      <c r="N13" s="277"/>
    </row>
    <row r="14" spans="1:14" ht="14.4" customHeight="1" x14ac:dyDescent="0.3">
      <c r="A14" s="644" t="s">
        <v>565</v>
      </c>
      <c r="B14" s="645" t="s">
        <v>565</v>
      </c>
      <c r="C14" s="648" t="s">
        <v>565</v>
      </c>
      <c r="D14" s="648" t="s">
        <v>565</v>
      </c>
      <c r="E14" s="648" t="s">
        <v>565</v>
      </c>
      <c r="F14" s="714" t="s">
        <v>565</v>
      </c>
      <c r="G14" s="648" t="s">
        <v>565</v>
      </c>
      <c r="H14" s="714" t="s">
        <v>565</v>
      </c>
      <c r="I14" s="648" t="s">
        <v>565</v>
      </c>
      <c r="J14" s="714" t="s">
        <v>565</v>
      </c>
      <c r="K14" s="648" t="s">
        <v>565</v>
      </c>
      <c r="L14" s="714" t="s">
        <v>565</v>
      </c>
      <c r="M14" s="648" t="s">
        <v>573</v>
      </c>
      <c r="N14" s="277"/>
    </row>
    <row r="15" spans="1:14" ht="14.4" customHeight="1" x14ac:dyDescent="0.3">
      <c r="A15" s="644" t="s">
        <v>3508</v>
      </c>
      <c r="B15" s="645" t="s">
        <v>3503</v>
      </c>
      <c r="C15" s="648">
        <v>300066.13000000006</v>
      </c>
      <c r="D15" s="648">
        <v>484.5</v>
      </c>
      <c r="E15" s="648">
        <v>124317.47000000004</v>
      </c>
      <c r="F15" s="714">
        <v>0.41430024108352387</v>
      </c>
      <c r="G15" s="648">
        <v>178.5</v>
      </c>
      <c r="H15" s="714">
        <v>0.36842105263157893</v>
      </c>
      <c r="I15" s="648">
        <v>175748.66</v>
      </c>
      <c r="J15" s="714">
        <v>0.58569975891647608</v>
      </c>
      <c r="K15" s="648">
        <v>306</v>
      </c>
      <c r="L15" s="714">
        <v>0.63157894736842102</v>
      </c>
      <c r="M15" s="648" t="s">
        <v>1</v>
      </c>
      <c r="N15" s="277"/>
    </row>
    <row r="16" spans="1:14" ht="14.4" customHeight="1" x14ac:dyDescent="0.3">
      <c r="A16" s="644" t="s">
        <v>3508</v>
      </c>
      <c r="B16" s="645" t="s">
        <v>3504</v>
      </c>
      <c r="C16" s="648">
        <v>0</v>
      </c>
      <c r="D16" s="648">
        <v>2.5</v>
      </c>
      <c r="E16" s="648">
        <v>0</v>
      </c>
      <c r="F16" s="714" t="s">
        <v>565</v>
      </c>
      <c r="G16" s="648">
        <v>1.5</v>
      </c>
      <c r="H16" s="714">
        <v>0.6</v>
      </c>
      <c r="I16" s="648">
        <v>0</v>
      </c>
      <c r="J16" s="714" t="s">
        <v>565</v>
      </c>
      <c r="K16" s="648">
        <v>1</v>
      </c>
      <c r="L16" s="714">
        <v>0.4</v>
      </c>
      <c r="M16" s="648" t="s">
        <v>1</v>
      </c>
      <c r="N16" s="277"/>
    </row>
    <row r="17" spans="1:14" ht="14.4" customHeight="1" x14ac:dyDescent="0.3">
      <c r="A17" s="644" t="s">
        <v>3508</v>
      </c>
      <c r="B17" s="645" t="s">
        <v>3505</v>
      </c>
      <c r="C17" s="648">
        <v>63784.600000000013</v>
      </c>
      <c r="D17" s="648">
        <v>281</v>
      </c>
      <c r="E17" s="648">
        <v>61873.720000000016</v>
      </c>
      <c r="F17" s="714">
        <v>0.97004167150064435</v>
      </c>
      <c r="G17" s="648">
        <v>276</v>
      </c>
      <c r="H17" s="714">
        <v>0.98220640569395012</v>
      </c>
      <c r="I17" s="648">
        <v>1910.88</v>
      </c>
      <c r="J17" s="714">
        <v>2.995832849935564E-2</v>
      </c>
      <c r="K17" s="648">
        <v>5</v>
      </c>
      <c r="L17" s="714">
        <v>1.7793594306049824E-2</v>
      </c>
      <c r="M17" s="648" t="s">
        <v>1</v>
      </c>
      <c r="N17" s="277"/>
    </row>
    <row r="18" spans="1:14" ht="14.4" customHeight="1" x14ac:dyDescent="0.3">
      <c r="A18" s="644" t="s">
        <v>3508</v>
      </c>
      <c r="B18" s="645" t="s">
        <v>3509</v>
      </c>
      <c r="C18" s="648">
        <v>363850.7300000001</v>
      </c>
      <c r="D18" s="648">
        <v>768</v>
      </c>
      <c r="E18" s="648">
        <v>186191.19000000006</v>
      </c>
      <c r="F18" s="714">
        <v>0.51172410730081541</v>
      </c>
      <c r="G18" s="648">
        <v>456</v>
      </c>
      <c r="H18" s="714">
        <v>0.59375</v>
      </c>
      <c r="I18" s="648">
        <v>177659.54</v>
      </c>
      <c r="J18" s="714">
        <v>0.48827589269918453</v>
      </c>
      <c r="K18" s="648">
        <v>312</v>
      </c>
      <c r="L18" s="714">
        <v>0.40625</v>
      </c>
      <c r="M18" s="648" t="s">
        <v>572</v>
      </c>
      <c r="N18" s="277"/>
    </row>
    <row r="19" spans="1:14" ht="14.4" customHeight="1" x14ac:dyDescent="0.3">
      <c r="A19" s="644" t="s">
        <v>565</v>
      </c>
      <c r="B19" s="645" t="s">
        <v>565</v>
      </c>
      <c r="C19" s="648" t="s">
        <v>565</v>
      </c>
      <c r="D19" s="648" t="s">
        <v>565</v>
      </c>
      <c r="E19" s="648" t="s">
        <v>565</v>
      </c>
      <c r="F19" s="714" t="s">
        <v>565</v>
      </c>
      <c r="G19" s="648" t="s">
        <v>565</v>
      </c>
      <c r="H19" s="714" t="s">
        <v>565</v>
      </c>
      <c r="I19" s="648" t="s">
        <v>565</v>
      </c>
      <c r="J19" s="714" t="s">
        <v>565</v>
      </c>
      <c r="K19" s="648" t="s">
        <v>565</v>
      </c>
      <c r="L19" s="714" t="s">
        <v>565</v>
      </c>
      <c r="M19" s="648" t="s">
        <v>573</v>
      </c>
      <c r="N19" s="277"/>
    </row>
    <row r="20" spans="1:14" ht="14.4" customHeight="1" x14ac:dyDescent="0.3">
      <c r="A20" s="644" t="s">
        <v>563</v>
      </c>
      <c r="B20" s="645" t="s">
        <v>567</v>
      </c>
      <c r="C20" s="648">
        <v>462650.58000000013</v>
      </c>
      <c r="D20" s="648">
        <v>1291</v>
      </c>
      <c r="E20" s="648">
        <v>206131.55000000005</v>
      </c>
      <c r="F20" s="714">
        <v>0.44554477809149184</v>
      </c>
      <c r="G20" s="648">
        <v>534</v>
      </c>
      <c r="H20" s="714">
        <v>0.4136328427575523</v>
      </c>
      <c r="I20" s="648">
        <v>256519.03000000006</v>
      </c>
      <c r="J20" s="714">
        <v>0.55445522190850816</v>
      </c>
      <c r="K20" s="648">
        <v>757</v>
      </c>
      <c r="L20" s="714">
        <v>0.5863671572424477</v>
      </c>
      <c r="M20" s="648" t="s">
        <v>568</v>
      </c>
      <c r="N20" s="277"/>
    </row>
    <row r="21" spans="1:14" ht="14.4" customHeight="1" x14ac:dyDescent="0.3">
      <c r="A21" s="715" t="s">
        <v>3510</v>
      </c>
    </row>
    <row r="22" spans="1:14" ht="14.4" customHeight="1" x14ac:dyDescent="0.3">
      <c r="A22" s="716" t="s">
        <v>3511</v>
      </c>
    </row>
    <row r="23" spans="1:14" ht="14.4" customHeight="1" x14ac:dyDescent="0.3">
      <c r="A23" s="715" t="s">
        <v>3512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0">
    <cfRule type="expression" dxfId="46" priority="4">
      <formula>AND(LEFT(M11,6)&lt;&gt;"mezera",M11&lt;&gt;"")</formula>
    </cfRule>
  </conditionalFormatting>
  <conditionalFormatting sqref="A11:A20">
    <cfRule type="expression" dxfId="45" priority="2">
      <formula>AND(M11&lt;&gt;"",M11&lt;&gt;"mezeraKL")</formula>
    </cfRule>
  </conditionalFormatting>
  <conditionalFormatting sqref="F11:F20">
    <cfRule type="cellIs" dxfId="44" priority="1" operator="lessThan">
      <formula>0.6</formula>
    </cfRule>
  </conditionalFormatting>
  <conditionalFormatting sqref="B11:L20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0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3513</v>
      </c>
      <c r="B5" s="708">
        <v>3820.6300000000006</v>
      </c>
      <c r="C5" s="655">
        <v>1</v>
      </c>
      <c r="D5" s="721">
        <v>18</v>
      </c>
      <c r="E5" s="724" t="s">
        <v>3513</v>
      </c>
      <c r="F5" s="708">
        <v>231.3</v>
      </c>
      <c r="G5" s="676">
        <v>6.0539753914930251E-2</v>
      </c>
      <c r="H5" s="658">
        <v>3</v>
      </c>
      <c r="I5" s="699">
        <v>0.16666666666666666</v>
      </c>
      <c r="J5" s="727">
        <v>3589.3300000000004</v>
      </c>
      <c r="K5" s="676">
        <v>0.93946024608506973</v>
      </c>
      <c r="L5" s="658">
        <v>15</v>
      </c>
      <c r="M5" s="699">
        <v>0.83333333333333337</v>
      </c>
    </row>
    <row r="6" spans="1:13" ht="14.4" customHeight="1" x14ac:dyDescent="0.3">
      <c r="A6" s="718" t="s">
        <v>3514</v>
      </c>
      <c r="B6" s="709">
        <v>108282.11</v>
      </c>
      <c r="C6" s="661">
        <v>1</v>
      </c>
      <c r="D6" s="722">
        <v>239</v>
      </c>
      <c r="E6" s="725" t="s">
        <v>3514</v>
      </c>
      <c r="F6" s="709">
        <v>49702.859999999993</v>
      </c>
      <c r="G6" s="677">
        <v>0.45901266608122054</v>
      </c>
      <c r="H6" s="664">
        <v>130</v>
      </c>
      <c r="I6" s="700">
        <v>0.54393305439330542</v>
      </c>
      <c r="J6" s="728">
        <v>58579.250000000007</v>
      </c>
      <c r="K6" s="677">
        <v>0.5409873339187794</v>
      </c>
      <c r="L6" s="664">
        <v>109</v>
      </c>
      <c r="M6" s="700">
        <v>0.45606694560669458</v>
      </c>
    </row>
    <row r="7" spans="1:13" ht="14.4" customHeight="1" x14ac:dyDescent="0.3">
      <c r="A7" s="718" t="s">
        <v>3515</v>
      </c>
      <c r="B7" s="709">
        <v>12703.82</v>
      </c>
      <c r="C7" s="661">
        <v>1</v>
      </c>
      <c r="D7" s="722">
        <v>62</v>
      </c>
      <c r="E7" s="725" t="s">
        <v>3515</v>
      </c>
      <c r="F7" s="709">
        <v>2709.6600000000003</v>
      </c>
      <c r="G7" s="677">
        <v>0.2132948986997612</v>
      </c>
      <c r="H7" s="664">
        <v>8</v>
      </c>
      <c r="I7" s="700">
        <v>0.12903225806451613</v>
      </c>
      <c r="J7" s="728">
        <v>9994.16</v>
      </c>
      <c r="K7" s="677">
        <v>0.78670510130023885</v>
      </c>
      <c r="L7" s="664">
        <v>54</v>
      </c>
      <c r="M7" s="700">
        <v>0.87096774193548387</v>
      </c>
    </row>
    <row r="8" spans="1:13" ht="14.4" customHeight="1" x14ac:dyDescent="0.3">
      <c r="A8" s="718" t="s">
        <v>3516</v>
      </c>
      <c r="B8" s="709">
        <v>31108.240000000002</v>
      </c>
      <c r="C8" s="661">
        <v>1</v>
      </c>
      <c r="D8" s="722">
        <v>165</v>
      </c>
      <c r="E8" s="725" t="s">
        <v>3516</v>
      </c>
      <c r="F8" s="709">
        <v>8354.4399999999987</v>
      </c>
      <c r="G8" s="677">
        <v>0.26856035571282716</v>
      </c>
      <c r="H8" s="664">
        <v>31</v>
      </c>
      <c r="I8" s="700">
        <v>0.18787878787878787</v>
      </c>
      <c r="J8" s="728">
        <v>22753.800000000003</v>
      </c>
      <c r="K8" s="677">
        <v>0.7314396442871729</v>
      </c>
      <c r="L8" s="664">
        <v>134</v>
      </c>
      <c r="M8" s="700">
        <v>0.81212121212121213</v>
      </c>
    </row>
    <row r="9" spans="1:13" ht="14.4" customHeight="1" x14ac:dyDescent="0.3">
      <c r="A9" s="718" t="s">
        <v>3517</v>
      </c>
      <c r="B9" s="709">
        <v>14845.349999999999</v>
      </c>
      <c r="C9" s="661">
        <v>1</v>
      </c>
      <c r="D9" s="722">
        <v>108</v>
      </c>
      <c r="E9" s="725" t="s">
        <v>3517</v>
      </c>
      <c r="F9" s="709">
        <v>5391.26</v>
      </c>
      <c r="G9" s="677">
        <v>0.36316152869417029</v>
      </c>
      <c r="H9" s="664">
        <v>27</v>
      </c>
      <c r="I9" s="700">
        <v>0.25</v>
      </c>
      <c r="J9" s="728">
        <v>9454.0899999999983</v>
      </c>
      <c r="K9" s="677">
        <v>0.63683847130582971</v>
      </c>
      <c r="L9" s="664">
        <v>81</v>
      </c>
      <c r="M9" s="700">
        <v>0.75</v>
      </c>
    </row>
    <row r="10" spans="1:13" ht="14.4" customHeight="1" x14ac:dyDescent="0.3">
      <c r="A10" s="718" t="s">
        <v>3518</v>
      </c>
      <c r="B10" s="709">
        <v>1067.1799999999998</v>
      </c>
      <c r="C10" s="661">
        <v>1</v>
      </c>
      <c r="D10" s="722">
        <v>7</v>
      </c>
      <c r="E10" s="725" t="s">
        <v>3518</v>
      </c>
      <c r="F10" s="709">
        <v>1067.1799999999998</v>
      </c>
      <c r="G10" s="677">
        <v>1</v>
      </c>
      <c r="H10" s="664">
        <v>7</v>
      </c>
      <c r="I10" s="700">
        <v>1</v>
      </c>
      <c r="J10" s="728"/>
      <c r="K10" s="677">
        <v>0</v>
      </c>
      <c r="L10" s="664"/>
      <c r="M10" s="700">
        <v>0</v>
      </c>
    </row>
    <row r="11" spans="1:13" ht="14.4" customHeight="1" x14ac:dyDescent="0.3">
      <c r="A11" s="718" t="s">
        <v>3519</v>
      </c>
      <c r="B11" s="709">
        <v>198225.98000000004</v>
      </c>
      <c r="C11" s="661">
        <v>1</v>
      </c>
      <c r="D11" s="722">
        <v>349</v>
      </c>
      <c r="E11" s="725" t="s">
        <v>3519</v>
      </c>
      <c r="F11" s="709">
        <v>95668.030000000013</v>
      </c>
      <c r="G11" s="677">
        <v>0.48262104694853819</v>
      </c>
      <c r="H11" s="664">
        <v>164</v>
      </c>
      <c r="I11" s="700">
        <v>0.46991404011461319</v>
      </c>
      <c r="J11" s="728">
        <v>102557.95000000004</v>
      </c>
      <c r="K11" s="677">
        <v>0.51737895305146187</v>
      </c>
      <c r="L11" s="664">
        <v>185</v>
      </c>
      <c r="M11" s="700">
        <v>0.53008595988538687</v>
      </c>
    </row>
    <row r="12" spans="1:13" ht="14.4" customHeight="1" x14ac:dyDescent="0.3">
      <c r="A12" s="718" t="s">
        <v>3520</v>
      </c>
      <c r="B12" s="709">
        <v>20691.230000000003</v>
      </c>
      <c r="C12" s="661">
        <v>1</v>
      </c>
      <c r="D12" s="722">
        <v>57</v>
      </c>
      <c r="E12" s="725" t="s">
        <v>3520</v>
      </c>
      <c r="F12" s="709">
        <v>14058.430000000002</v>
      </c>
      <c r="G12" s="677">
        <v>0.67943906669637333</v>
      </c>
      <c r="H12" s="664">
        <v>45</v>
      </c>
      <c r="I12" s="700">
        <v>0.78947368421052633</v>
      </c>
      <c r="J12" s="728">
        <v>6632.8</v>
      </c>
      <c r="K12" s="677">
        <v>0.32056093330362667</v>
      </c>
      <c r="L12" s="664">
        <v>12</v>
      </c>
      <c r="M12" s="700">
        <v>0.21052631578947367</v>
      </c>
    </row>
    <row r="13" spans="1:13" ht="14.4" customHeight="1" x14ac:dyDescent="0.3">
      <c r="A13" s="718" t="s">
        <v>3521</v>
      </c>
      <c r="B13" s="709">
        <v>4849.63</v>
      </c>
      <c r="C13" s="661">
        <v>1</v>
      </c>
      <c r="D13" s="722">
        <v>36</v>
      </c>
      <c r="E13" s="725" t="s">
        <v>3521</v>
      </c>
      <c r="F13" s="709">
        <v>51.21</v>
      </c>
      <c r="G13" s="677">
        <v>1.0559568461923899E-2</v>
      </c>
      <c r="H13" s="664">
        <v>2</v>
      </c>
      <c r="I13" s="700">
        <v>5.5555555555555552E-2</v>
      </c>
      <c r="J13" s="728">
        <v>4798.42</v>
      </c>
      <c r="K13" s="677">
        <v>0.98944043153807615</v>
      </c>
      <c r="L13" s="664">
        <v>34</v>
      </c>
      <c r="M13" s="700">
        <v>0.94444444444444442</v>
      </c>
    </row>
    <row r="14" spans="1:13" ht="14.4" customHeight="1" x14ac:dyDescent="0.3">
      <c r="A14" s="718" t="s">
        <v>3522</v>
      </c>
      <c r="B14" s="709">
        <v>2747.3500000000004</v>
      </c>
      <c r="C14" s="661">
        <v>1</v>
      </c>
      <c r="D14" s="722">
        <v>16</v>
      </c>
      <c r="E14" s="725" t="s">
        <v>3522</v>
      </c>
      <c r="F14" s="709">
        <v>107.25</v>
      </c>
      <c r="G14" s="677">
        <v>3.9037618068320373E-2</v>
      </c>
      <c r="H14" s="664">
        <v>1</v>
      </c>
      <c r="I14" s="700">
        <v>6.25E-2</v>
      </c>
      <c r="J14" s="728">
        <v>2640.1000000000004</v>
      </c>
      <c r="K14" s="677">
        <v>0.9609623819316796</v>
      </c>
      <c r="L14" s="664">
        <v>15</v>
      </c>
      <c r="M14" s="700">
        <v>0.9375</v>
      </c>
    </row>
    <row r="15" spans="1:13" ht="14.4" customHeight="1" x14ac:dyDescent="0.3">
      <c r="A15" s="718" t="s">
        <v>3523</v>
      </c>
      <c r="B15" s="709">
        <v>8224.619999999999</v>
      </c>
      <c r="C15" s="661">
        <v>1</v>
      </c>
      <c r="D15" s="722">
        <v>40</v>
      </c>
      <c r="E15" s="725" t="s">
        <v>3523</v>
      </c>
      <c r="F15" s="709">
        <v>914.79</v>
      </c>
      <c r="G15" s="677">
        <v>0.11122580739292515</v>
      </c>
      <c r="H15" s="664">
        <v>7</v>
      </c>
      <c r="I15" s="700">
        <v>0.17499999999999999</v>
      </c>
      <c r="J15" s="728">
        <v>7309.83</v>
      </c>
      <c r="K15" s="677">
        <v>0.88877419260707491</v>
      </c>
      <c r="L15" s="664">
        <v>33</v>
      </c>
      <c r="M15" s="700">
        <v>0.82499999999999996</v>
      </c>
    </row>
    <row r="16" spans="1:13" ht="14.4" customHeight="1" thickBot="1" x14ac:dyDescent="0.35">
      <c r="A16" s="719" t="s">
        <v>3524</v>
      </c>
      <c r="B16" s="710">
        <v>56084.440000000017</v>
      </c>
      <c r="C16" s="667">
        <v>1</v>
      </c>
      <c r="D16" s="723">
        <v>194</v>
      </c>
      <c r="E16" s="726" t="s">
        <v>3524</v>
      </c>
      <c r="F16" s="710">
        <v>27875.140000000007</v>
      </c>
      <c r="G16" s="678">
        <v>0.49702092059758463</v>
      </c>
      <c r="H16" s="670">
        <v>109</v>
      </c>
      <c r="I16" s="701">
        <v>0.56185567010309279</v>
      </c>
      <c r="J16" s="729">
        <v>28209.300000000007</v>
      </c>
      <c r="K16" s="678">
        <v>0.50297907940241537</v>
      </c>
      <c r="L16" s="670">
        <v>85</v>
      </c>
      <c r="M16" s="701">
        <v>0.43814432989690721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0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4523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462650.57999999996</v>
      </c>
      <c r="N3" s="70">
        <f>SUBTOTAL(9,N7:N1048576)</f>
        <v>3086</v>
      </c>
      <c r="O3" s="70">
        <f>SUBTOTAL(9,O7:O1048576)</f>
        <v>1291</v>
      </c>
      <c r="P3" s="70">
        <f>SUBTOTAL(9,P7:P1048576)</f>
        <v>206131.54999999996</v>
      </c>
      <c r="Q3" s="71">
        <f>IF(M3=0,0,P3/M3)</f>
        <v>0.44554477809149179</v>
      </c>
      <c r="R3" s="70">
        <f>SUBTOTAL(9,R7:R1048576)</f>
        <v>1453</v>
      </c>
      <c r="S3" s="71">
        <f>IF(N3=0,0,R3/N3)</f>
        <v>0.4708360337005833</v>
      </c>
      <c r="T3" s="70">
        <f>SUBTOTAL(9,T7:T1048576)</f>
        <v>534</v>
      </c>
      <c r="U3" s="72">
        <f>IF(O3=0,0,T3/O3)</f>
        <v>0.4136328427575523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50</v>
      </c>
      <c r="B7" s="736" t="s">
        <v>564</v>
      </c>
      <c r="C7" s="736" t="s">
        <v>3506</v>
      </c>
      <c r="D7" s="737" t="s">
        <v>4521</v>
      </c>
      <c r="E7" s="738" t="s">
        <v>3513</v>
      </c>
      <c r="F7" s="736" t="s">
        <v>3503</v>
      </c>
      <c r="G7" s="736" t="s">
        <v>3525</v>
      </c>
      <c r="H7" s="736" t="s">
        <v>1311</v>
      </c>
      <c r="I7" s="736" t="s">
        <v>1330</v>
      </c>
      <c r="J7" s="736" t="s">
        <v>1331</v>
      </c>
      <c r="K7" s="736" t="s">
        <v>3373</v>
      </c>
      <c r="L7" s="739">
        <v>72</v>
      </c>
      <c r="M7" s="739">
        <v>288</v>
      </c>
      <c r="N7" s="736">
        <v>4</v>
      </c>
      <c r="O7" s="740">
        <v>2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50</v>
      </c>
      <c r="B8" s="661" t="s">
        <v>564</v>
      </c>
      <c r="C8" s="661" t="s">
        <v>3506</v>
      </c>
      <c r="D8" s="742" t="s">
        <v>4521</v>
      </c>
      <c r="E8" s="743" t="s">
        <v>3513</v>
      </c>
      <c r="F8" s="661" t="s">
        <v>3503</v>
      </c>
      <c r="G8" s="661" t="s">
        <v>3526</v>
      </c>
      <c r="H8" s="661" t="s">
        <v>1311</v>
      </c>
      <c r="I8" s="661" t="s">
        <v>3527</v>
      </c>
      <c r="J8" s="661" t="s">
        <v>3528</v>
      </c>
      <c r="K8" s="661" t="s">
        <v>1382</v>
      </c>
      <c r="L8" s="662">
        <v>58.86</v>
      </c>
      <c r="M8" s="662">
        <v>58.86</v>
      </c>
      <c r="N8" s="661">
        <v>1</v>
      </c>
      <c r="O8" s="744">
        <v>1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50</v>
      </c>
      <c r="B9" s="661" t="s">
        <v>564</v>
      </c>
      <c r="C9" s="661" t="s">
        <v>3506</v>
      </c>
      <c r="D9" s="742" t="s">
        <v>4521</v>
      </c>
      <c r="E9" s="743" t="s">
        <v>3513</v>
      </c>
      <c r="F9" s="661" t="s">
        <v>3503</v>
      </c>
      <c r="G9" s="661" t="s">
        <v>3526</v>
      </c>
      <c r="H9" s="661" t="s">
        <v>1311</v>
      </c>
      <c r="I9" s="661" t="s">
        <v>1495</v>
      </c>
      <c r="J9" s="661" t="s">
        <v>1500</v>
      </c>
      <c r="K9" s="661" t="s">
        <v>1512</v>
      </c>
      <c r="L9" s="662">
        <v>181.13</v>
      </c>
      <c r="M9" s="662">
        <v>362.26</v>
      </c>
      <c r="N9" s="661">
        <v>2</v>
      </c>
      <c r="O9" s="744">
        <v>1.5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50</v>
      </c>
      <c r="B10" s="661" t="s">
        <v>564</v>
      </c>
      <c r="C10" s="661" t="s">
        <v>3506</v>
      </c>
      <c r="D10" s="742" t="s">
        <v>4521</v>
      </c>
      <c r="E10" s="743" t="s">
        <v>3513</v>
      </c>
      <c r="F10" s="661" t="s">
        <v>3503</v>
      </c>
      <c r="G10" s="661" t="s">
        <v>3529</v>
      </c>
      <c r="H10" s="661" t="s">
        <v>1311</v>
      </c>
      <c r="I10" s="661" t="s">
        <v>1377</v>
      </c>
      <c r="J10" s="661" t="s">
        <v>1378</v>
      </c>
      <c r="K10" s="661" t="s">
        <v>1165</v>
      </c>
      <c r="L10" s="662">
        <v>35.11</v>
      </c>
      <c r="M10" s="662">
        <v>70.22</v>
      </c>
      <c r="N10" s="661">
        <v>2</v>
      </c>
      <c r="O10" s="744">
        <v>1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50</v>
      </c>
      <c r="B11" s="661" t="s">
        <v>564</v>
      </c>
      <c r="C11" s="661" t="s">
        <v>3506</v>
      </c>
      <c r="D11" s="742" t="s">
        <v>4521</v>
      </c>
      <c r="E11" s="743" t="s">
        <v>3513</v>
      </c>
      <c r="F11" s="661" t="s">
        <v>3503</v>
      </c>
      <c r="G11" s="661" t="s">
        <v>3529</v>
      </c>
      <c r="H11" s="661" t="s">
        <v>1311</v>
      </c>
      <c r="I11" s="661" t="s">
        <v>1380</v>
      </c>
      <c r="J11" s="661" t="s">
        <v>1381</v>
      </c>
      <c r="K11" s="661" t="s">
        <v>1382</v>
      </c>
      <c r="L11" s="662">
        <v>70.23</v>
      </c>
      <c r="M11" s="662">
        <v>140.46</v>
      </c>
      <c r="N11" s="661">
        <v>2</v>
      </c>
      <c r="O11" s="744">
        <v>1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50</v>
      </c>
      <c r="B12" s="661" t="s">
        <v>564</v>
      </c>
      <c r="C12" s="661" t="s">
        <v>3506</v>
      </c>
      <c r="D12" s="742" t="s">
        <v>4521</v>
      </c>
      <c r="E12" s="743" t="s">
        <v>3513</v>
      </c>
      <c r="F12" s="661" t="s">
        <v>3503</v>
      </c>
      <c r="G12" s="661" t="s">
        <v>3530</v>
      </c>
      <c r="H12" s="661" t="s">
        <v>565</v>
      </c>
      <c r="I12" s="661" t="s">
        <v>3531</v>
      </c>
      <c r="J12" s="661" t="s">
        <v>3532</v>
      </c>
      <c r="K12" s="661" t="s">
        <v>3533</v>
      </c>
      <c r="L12" s="662">
        <v>0</v>
      </c>
      <c r="M12" s="662">
        <v>0</v>
      </c>
      <c r="N12" s="661">
        <v>1</v>
      </c>
      <c r="O12" s="744">
        <v>0.5</v>
      </c>
      <c r="P12" s="662">
        <v>0</v>
      </c>
      <c r="Q12" s="677"/>
      <c r="R12" s="661">
        <v>1</v>
      </c>
      <c r="S12" s="677">
        <v>1</v>
      </c>
      <c r="T12" s="744">
        <v>0.5</v>
      </c>
      <c r="U12" s="700">
        <v>1</v>
      </c>
    </row>
    <row r="13" spans="1:21" ht="14.4" customHeight="1" x14ac:dyDescent="0.3">
      <c r="A13" s="660">
        <v>50</v>
      </c>
      <c r="B13" s="661" t="s">
        <v>564</v>
      </c>
      <c r="C13" s="661" t="s">
        <v>3506</v>
      </c>
      <c r="D13" s="742" t="s">
        <v>4521</v>
      </c>
      <c r="E13" s="743" t="s">
        <v>3513</v>
      </c>
      <c r="F13" s="661" t="s">
        <v>3503</v>
      </c>
      <c r="G13" s="661" t="s">
        <v>3534</v>
      </c>
      <c r="H13" s="661" t="s">
        <v>565</v>
      </c>
      <c r="I13" s="661" t="s">
        <v>3535</v>
      </c>
      <c r="J13" s="661" t="s">
        <v>3536</v>
      </c>
      <c r="K13" s="661" t="s">
        <v>3537</v>
      </c>
      <c r="L13" s="662">
        <v>0</v>
      </c>
      <c r="M13" s="662">
        <v>0</v>
      </c>
      <c r="N13" s="661">
        <v>1</v>
      </c>
      <c r="O13" s="744">
        <v>0.5</v>
      </c>
      <c r="P13" s="662"/>
      <c r="Q13" s="677"/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50</v>
      </c>
      <c r="B14" s="661" t="s">
        <v>564</v>
      </c>
      <c r="C14" s="661" t="s">
        <v>3506</v>
      </c>
      <c r="D14" s="742" t="s">
        <v>4521</v>
      </c>
      <c r="E14" s="743" t="s">
        <v>3513</v>
      </c>
      <c r="F14" s="661" t="s">
        <v>3503</v>
      </c>
      <c r="G14" s="661" t="s">
        <v>3538</v>
      </c>
      <c r="H14" s="661" t="s">
        <v>1311</v>
      </c>
      <c r="I14" s="661" t="s">
        <v>1561</v>
      </c>
      <c r="J14" s="661" t="s">
        <v>1562</v>
      </c>
      <c r="K14" s="661" t="s">
        <v>1563</v>
      </c>
      <c r="L14" s="662">
        <v>93.43</v>
      </c>
      <c r="M14" s="662">
        <v>93.43</v>
      </c>
      <c r="N14" s="661">
        <v>1</v>
      </c>
      <c r="O14" s="744">
        <v>0.5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50</v>
      </c>
      <c r="B15" s="661" t="s">
        <v>564</v>
      </c>
      <c r="C15" s="661" t="s">
        <v>3506</v>
      </c>
      <c r="D15" s="742" t="s">
        <v>4521</v>
      </c>
      <c r="E15" s="743" t="s">
        <v>3513</v>
      </c>
      <c r="F15" s="661" t="s">
        <v>3503</v>
      </c>
      <c r="G15" s="661" t="s">
        <v>3538</v>
      </c>
      <c r="H15" s="661" t="s">
        <v>565</v>
      </c>
      <c r="I15" s="661" t="s">
        <v>3539</v>
      </c>
      <c r="J15" s="661" t="s">
        <v>1562</v>
      </c>
      <c r="K15" s="661" t="s">
        <v>3540</v>
      </c>
      <c r="L15" s="662">
        <v>0</v>
      </c>
      <c r="M15" s="662">
        <v>0</v>
      </c>
      <c r="N15" s="661">
        <v>2</v>
      </c>
      <c r="O15" s="744">
        <v>1</v>
      </c>
      <c r="P15" s="662"/>
      <c r="Q15" s="677"/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50</v>
      </c>
      <c r="B16" s="661" t="s">
        <v>564</v>
      </c>
      <c r="C16" s="661" t="s">
        <v>3506</v>
      </c>
      <c r="D16" s="742" t="s">
        <v>4521</v>
      </c>
      <c r="E16" s="743" t="s">
        <v>3513</v>
      </c>
      <c r="F16" s="661" t="s">
        <v>3503</v>
      </c>
      <c r="G16" s="661" t="s">
        <v>3541</v>
      </c>
      <c r="H16" s="661" t="s">
        <v>565</v>
      </c>
      <c r="I16" s="661" t="s">
        <v>3542</v>
      </c>
      <c r="J16" s="661" t="s">
        <v>958</v>
      </c>
      <c r="K16" s="661" t="s">
        <v>3537</v>
      </c>
      <c r="L16" s="662">
        <v>10.55</v>
      </c>
      <c r="M16" s="662">
        <v>10.55</v>
      </c>
      <c r="N16" s="661">
        <v>1</v>
      </c>
      <c r="O16" s="744">
        <v>0.5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50</v>
      </c>
      <c r="B17" s="661" t="s">
        <v>564</v>
      </c>
      <c r="C17" s="661" t="s">
        <v>3506</v>
      </c>
      <c r="D17" s="742" t="s">
        <v>4521</v>
      </c>
      <c r="E17" s="743" t="s">
        <v>3513</v>
      </c>
      <c r="F17" s="661" t="s">
        <v>3503</v>
      </c>
      <c r="G17" s="661" t="s">
        <v>3543</v>
      </c>
      <c r="H17" s="661" t="s">
        <v>565</v>
      </c>
      <c r="I17" s="661" t="s">
        <v>3544</v>
      </c>
      <c r="J17" s="661" t="s">
        <v>1114</v>
      </c>
      <c r="K17" s="661" t="s">
        <v>3545</v>
      </c>
      <c r="L17" s="662">
        <v>0</v>
      </c>
      <c r="M17" s="662">
        <v>0</v>
      </c>
      <c r="N17" s="661">
        <v>1</v>
      </c>
      <c r="O17" s="744">
        <v>0.5</v>
      </c>
      <c r="P17" s="662">
        <v>0</v>
      </c>
      <c r="Q17" s="677"/>
      <c r="R17" s="661">
        <v>1</v>
      </c>
      <c r="S17" s="677">
        <v>1</v>
      </c>
      <c r="T17" s="744">
        <v>0.5</v>
      </c>
      <c r="U17" s="700">
        <v>1</v>
      </c>
    </row>
    <row r="18" spans="1:21" ht="14.4" customHeight="1" x14ac:dyDescent="0.3">
      <c r="A18" s="660">
        <v>50</v>
      </c>
      <c r="B18" s="661" t="s">
        <v>564</v>
      </c>
      <c r="C18" s="661" t="s">
        <v>3506</v>
      </c>
      <c r="D18" s="742" t="s">
        <v>4521</v>
      </c>
      <c r="E18" s="743" t="s">
        <v>3513</v>
      </c>
      <c r="F18" s="661" t="s">
        <v>3503</v>
      </c>
      <c r="G18" s="661" t="s">
        <v>3546</v>
      </c>
      <c r="H18" s="661" t="s">
        <v>1311</v>
      </c>
      <c r="I18" s="661" t="s">
        <v>1406</v>
      </c>
      <c r="J18" s="661" t="s">
        <v>606</v>
      </c>
      <c r="K18" s="661" t="s">
        <v>1364</v>
      </c>
      <c r="L18" s="662">
        <v>1847.49</v>
      </c>
      <c r="M18" s="662">
        <v>1847.49</v>
      </c>
      <c r="N18" s="661">
        <v>1</v>
      </c>
      <c r="O18" s="744">
        <v>0.5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50</v>
      </c>
      <c r="B19" s="661" t="s">
        <v>564</v>
      </c>
      <c r="C19" s="661" t="s">
        <v>3506</v>
      </c>
      <c r="D19" s="742" t="s">
        <v>4521</v>
      </c>
      <c r="E19" s="743" t="s">
        <v>3513</v>
      </c>
      <c r="F19" s="661" t="s">
        <v>3503</v>
      </c>
      <c r="G19" s="661" t="s">
        <v>3547</v>
      </c>
      <c r="H19" s="661" t="s">
        <v>1311</v>
      </c>
      <c r="I19" s="661" t="s">
        <v>1437</v>
      </c>
      <c r="J19" s="661" t="s">
        <v>1438</v>
      </c>
      <c r="K19" s="661" t="s">
        <v>1165</v>
      </c>
      <c r="L19" s="662">
        <v>48.27</v>
      </c>
      <c r="M19" s="662">
        <v>48.27</v>
      </c>
      <c r="N19" s="661">
        <v>1</v>
      </c>
      <c r="O19" s="744">
        <v>0.5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50</v>
      </c>
      <c r="B20" s="661" t="s">
        <v>564</v>
      </c>
      <c r="C20" s="661" t="s">
        <v>3506</v>
      </c>
      <c r="D20" s="742" t="s">
        <v>4521</v>
      </c>
      <c r="E20" s="743" t="s">
        <v>3513</v>
      </c>
      <c r="F20" s="661" t="s">
        <v>3503</v>
      </c>
      <c r="G20" s="661" t="s">
        <v>3548</v>
      </c>
      <c r="H20" s="661" t="s">
        <v>1311</v>
      </c>
      <c r="I20" s="661" t="s">
        <v>1341</v>
      </c>
      <c r="J20" s="661" t="s">
        <v>3386</v>
      </c>
      <c r="K20" s="661" t="s">
        <v>984</v>
      </c>
      <c r="L20" s="662">
        <v>96.53</v>
      </c>
      <c r="M20" s="662">
        <v>193.06</v>
      </c>
      <c r="N20" s="661">
        <v>2</v>
      </c>
      <c r="O20" s="744">
        <v>1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50</v>
      </c>
      <c r="B21" s="661" t="s">
        <v>564</v>
      </c>
      <c r="C21" s="661" t="s">
        <v>3506</v>
      </c>
      <c r="D21" s="742" t="s">
        <v>4521</v>
      </c>
      <c r="E21" s="743" t="s">
        <v>3513</v>
      </c>
      <c r="F21" s="661" t="s">
        <v>3503</v>
      </c>
      <c r="G21" s="661" t="s">
        <v>3548</v>
      </c>
      <c r="H21" s="661" t="s">
        <v>1311</v>
      </c>
      <c r="I21" s="661" t="s">
        <v>1318</v>
      </c>
      <c r="J21" s="661" t="s">
        <v>1319</v>
      </c>
      <c r="K21" s="661" t="s">
        <v>1320</v>
      </c>
      <c r="L21" s="662">
        <v>16.09</v>
      </c>
      <c r="M21" s="662">
        <v>16.09</v>
      </c>
      <c r="N21" s="661">
        <v>1</v>
      </c>
      <c r="O21" s="744">
        <v>0.5</v>
      </c>
      <c r="P21" s="662">
        <v>16.09</v>
      </c>
      <c r="Q21" s="677">
        <v>1</v>
      </c>
      <c r="R21" s="661">
        <v>1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50</v>
      </c>
      <c r="B22" s="661" t="s">
        <v>564</v>
      </c>
      <c r="C22" s="661" t="s">
        <v>3506</v>
      </c>
      <c r="D22" s="742" t="s">
        <v>4521</v>
      </c>
      <c r="E22" s="743" t="s">
        <v>3513</v>
      </c>
      <c r="F22" s="661" t="s">
        <v>3503</v>
      </c>
      <c r="G22" s="661" t="s">
        <v>3549</v>
      </c>
      <c r="H22" s="661" t="s">
        <v>565</v>
      </c>
      <c r="I22" s="661" t="s">
        <v>3550</v>
      </c>
      <c r="J22" s="661" t="s">
        <v>965</v>
      </c>
      <c r="K22" s="661" t="s">
        <v>3551</v>
      </c>
      <c r="L22" s="662">
        <v>107.25</v>
      </c>
      <c r="M22" s="662">
        <v>107.25</v>
      </c>
      <c r="N22" s="661">
        <v>1</v>
      </c>
      <c r="O22" s="744">
        <v>1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50</v>
      </c>
      <c r="B23" s="661" t="s">
        <v>564</v>
      </c>
      <c r="C23" s="661" t="s">
        <v>3506</v>
      </c>
      <c r="D23" s="742" t="s">
        <v>4521</v>
      </c>
      <c r="E23" s="743" t="s">
        <v>3513</v>
      </c>
      <c r="F23" s="661" t="s">
        <v>3503</v>
      </c>
      <c r="G23" s="661" t="s">
        <v>3552</v>
      </c>
      <c r="H23" s="661" t="s">
        <v>565</v>
      </c>
      <c r="I23" s="661" t="s">
        <v>3553</v>
      </c>
      <c r="J23" s="661" t="s">
        <v>742</v>
      </c>
      <c r="K23" s="661" t="s">
        <v>3554</v>
      </c>
      <c r="L23" s="662">
        <v>30.47</v>
      </c>
      <c r="M23" s="662">
        <v>30.47</v>
      </c>
      <c r="N23" s="661">
        <v>1</v>
      </c>
      <c r="O23" s="744">
        <v>1</v>
      </c>
      <c r="P23" s="662">
        <v>30.47</v>
      </c>
      <c r="Q23" s="677">
        <v>1</v>
      </c>
      <c r="R23" s="661">
        <v>1</v>
      </c>
      <c r="S23" s="677">
        <v>1</v>
      </c>
      <c r="T23" s="744">
        <v>1</v>
      </c>
      <c r="U23" s="700">
        <v>1</v>
      </c>
    </row>
    <row r="24" spans="1:21" ht="14.4" customHeight="1" x14ac:dyDescent="0.3">
      <c r="A24" s="660">
        <v>50</v>
      </c>
      <c r="B24" s="661" t="s">
        <v>564</v>
      </c>
      <c r="C24" s="661" t="s">
        <v>3506</v>
      </c>
      <c r="D24" s="742" t="s">
        <v>4521</v>
      </c>
      <c r="E24" s="743" t="s">
        <v>3513</v>
      </c>
      <c r="F24" s="661" t="s">
        <v>3503</v>
      </c>
      <c r="G24" s="661" t="s">
        <v>3555</v>
      </c>
      <c r="H24" s="661" t="s">
        <v>565</v>
      </c>
      <c r="I24" s="661" t="s">
        <v>3556</v>
      </c>
      <c r="J24" s="661" t="s">
        <v>830</v>
      </c>
      <c r="K24" s="661" t="s">
        <v>3557</v>
      </c>
      <c r="L24" s="662">
        <v>0</v>
      </c>
      <c r="M24" s="662">
        <v>0</v>
      </c>
      <c r="N24" s="661">
        <v>1</v>
      </c>
      <c r="O24" s="744">
        <v>1</v>
      </c>
      <c r="P24" s="662"/>
      <c r="Q24" s="677"/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50</v>
      </c>
      <c r="B25" s="661" t="s">
        <v>564</v>
      </c>
      <c r="C25" s="661" t="s">
        <v>3506</v>
      </c>
      <c r="D25" s="742" t="s">
        <v>4521</v>
      </c>
      <c r="E25" s="743" t="s">
        <v>3513</v>
      </c>
      <c r="F25" s="661" t="s">
        <v>3503</v>
      </c>
      <c r="G25" s="661" t="s">
        <v>3558</v>
      </c>
      <c r="H25" s="661" t="s">
        <v>1311</v>
      </c>
      <c r="I25" s="661" t="s">
        <v>1429</v>
      </c>
      <c r="J25" s="661" t="s">
        <v>3364</v>
      </c>
      <c r="K25" s="661" t="s">
        <v>977</v>
      </c>
      <c r="L25" s="662">
        <v>184.74</v>
      </c>
      <c r="M25" s="662">
        <v>554.22</v>
      </c>
      <c r="N25" s="661">
        <v>3</v>
      </c>
      <c r="O25" s="744">
        <v>1.5</v>
      </c>
      <c r="P25" s="662">
        <v>184.74</v>
      </c>
      <c r="Q25" s="677">
        <v>0.33333333333333331</v>
      </c>
      <c r="R25" s="661">
        <v>1</v>
      </c>
      <c r="S25" s="677">
        <v>0.33333333333333331</v>
      </c>
      <c r="T25" s="744">
        <v>0.5</v>
      </c>
      <c r="U25" s="700">
        <v>0.33333333333333331</v>
      </c>
    </row>
    <row r="26" spans="1:21" ht="14.4" customHeight="1" x14ac:dyDescent="0.3">
      <c r="A26" s="660">
        <v>50</v>
      </c>
      <c r="B26" s="661" t="s">
        <v>564</v>
      </c>
      <c r="C26" s="661" t="s">
        <v>3506</v>
      </c>
      <c r="D26" s="742" t="s">
        <v>4521</v>
      </c>
      <c r="E26" s="743" t="s">
        <v>3514</v>
      </c>
      <c r="F26" s="661" t="s">
        <v>3503</v>
      </c>
      <c r="G26" s="661" t="s">
        <v>3559</v>
      </c>
      <c r="H26" s="661" t="s">
        <v>565</v>
      </c>
      <c r="I26" s="661" t="s">
        <v>675</v>
      </c>
      <c r="J26" s="661" t="s">
        <v>3560</v>
      </c>
      <c r="K26" s="661" t="s">
        <v>3561</v>
      </c>
      <c r="L26" s="662">
        <v>42.85</v>
      </c>
      <c r="M26" s="662">
        <v>42.85</v>
      </c>
      <c r="N26" s="661">
        <v>1</v>
      </c>
      <c r="O26" s="744">
        <v>0.5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50</v>
      </c>
      <c r="B27" s="661" t="s">
        <v>564</v>
      </c>
      <c r="C27" s="661" t="s">
        <v>3506</v>
      </c>
      <c r="D27" s="742" t="s">
        <v>4521</v>
      </c>
      <c r="E27" s="743" t="s">
        <v>3514</v>
      </c>
      <c r="F27" s="661" t="s">
        <v>3503</v>
      </c>
      <c r="G27" s="661" t="s">
        <v>3525</v>
      </c>
      <c r="H27" s="661" t="s">
        <v>1311</v>
      </c>
      <c r="I27" s="661" t="s">
        <v>1330</v>
      </c>
      <c r="J27" s="661" t="s">
        <v>1331</v>
      </c>
      <c r="K27" s="661" t="s">
        <v>3373</v>
      </c>
      <c r="L27" s="662">
        <v>72</v>
      </c>
      <c r="M27" s="662">
        <v>360</v>
      </c>
      <c r="N27" s="661">
        <v>5</v>
      </c>
      <c r="O27" s="744">
        <v>2.5</v>
      </c>
      <c r="P27" s="662">
        <v>72</v>
      </c>
      <c r="Q27" s="677">
        <v>0.2</v>
      </c>
      <c r="R27" s="661">
        <v>1</v>
      </c>
      <c r="S27" s="677">
        <v>0.2</v>
      </c>
      <c r="T27" s="744">
        <v>0.5</v>
      </c>
      <c r="U27" s="700">
        <v>0.2</v>
      </c>
    </row>
    <row r="28" spans="1:21" ht="14.4" customHeight="1" x14ac:dyDescent="0.3">
      <c r="A28" s="660">
        <v>50</v>
      </c>
      <c r="B28" s="661" t="s">
        <v>564</v>
      </c>
      <c r="C28" s="661" t="s">
        <v>3506</v>
      </c>
      <c r="D28" s="742" t="s">
        <v>4521</v>
      </c>
      <c r="E28" s="743" t="s">
        <v>3514</v>
      </c>
      <c r="F28" s="661" t="s">
        <v>3503</v>
      </c>
      <c r="G28" s="661" t="s">
        <v>3526</v>
      </c>
      <c r="H28" s="661" t="s">
        <v>1311</v>
      </c>
      <c r="I28" s="661" t="s">
        <v>3562</v>
      </c>
      <c r="J28" s="661" t="s">
        <v>3563</v>
      </c>
      <c r="K28" s="661" t="s">
        <v>3564</v>
      </c>
      <c r="L28" s="662">
        <v>278.64</v>
      </c>
      <c r="M28" s="662">
        <v>557.28</v>
      </c>
      <c r="N28" s="661">
        <v>2</v>
      </c>
      <c r="O28" s="744">
        <v>1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50</v>
      </c>
      <c r="B29" s="661" t="s">
        <v>564</v>
      </c>
      <c r="C29" s="661" t="s">
        <v>3506</v>
      </c>
      <c r="D29" s="742" t="s">
        <v>4521</v>
      </c>
      <c r="E29" s="743" t="s">
        <v>3514</v>
      </c>
      <c r="F29" s="661" t="s">
        <v>3503</v>
      </c>
      <c r="G29" s="661" t="s">
        <v>3526</v>
      </c>
      <c r="H29" s="661" t="s">
        <v>1311</v>
      </c>
      <c r="I29" s="661" t="s">
        <v>1421</v>
      </c>
      <c r="J29" s="661" t="s">
        <v>1426</v>
      </c>
      <c r="K29" s="661" t="s">
        <v>931</v>
      </c>
      <c r="L29" s="662">
        <v>124.91</v>
      </c>
      <c r="M29" s="662">
        <v>124.91</v>
      </c>
      <c r="N29" s="661">
        <v>1</v>
      </c>
      <c r="O29" s="744">
        <v>0.5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50</v>
      </c>
      <c r="B30" s="661" t="s">
        <v>564</v>
      </c>
      <c r="C30" s="661" t="s">
        <v>3506</v>
      </c>
      <c r="D30" s="742" t="s">
        <v>4521</v>
      </c>
      <c r="E30" s="743" t="s">
        <v>3514</v>
      </c>
      <c r="F30" s="661" t="s">
        <v>3503</v>
      </c>
      <c r="G30" s="661" t="s">
        <v>3526</v>
      </c>
      <c r="H30" s="661" t="s">
        <v>1311</v>
      </c>
      <c r="I30" s="661" t="s">
        <v>1421</v>
      </c>
      <c r="J30" s="661" t="s">
        <v>1426</v>
      </c>
      <c r="K30" s="661" t="s">
        <v>931</v>
      </c>
      <c r="L30" s="662">
        <v>117.73</v>
      </c>
      <c r="M30" s="662">
        <v>235.46</v>
      </c>
      <c r="N30" s="661">
        <v>2</v>
      </c>
      <c r="O30" s="744">
        <v>1.5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50</v>
      </c>
      <c r="B31" s="661" t="s">
        <v>564</v>
      </c>
      <c r="C31" s="661" t="s">
        <v>3506</v>
      </c>
      <c r="D31" s="742" t="s">
        <v>4521</v>
      </c>
      <c r="E31" s="743" t="s">
        <v>3514</v>
      </c>
      <c r="F31" s="661" t="s">
        <v>3503</v>
      </c>
      <c r="G31" s="661" t="s">
        <v>3526</v>
      </c>
      <c r="H31" s="661" t="s">
        <v>1311</v>
      </c>
      <c r="I31" s="661" t="s">
        <v>1495</v>
      </c>
      <c r="J31" s="661" t="s">
        <v>1500</v>
      </c>
      <c r="K31" s="661" t="s">
        <v>1512</v>
      </c>
      <c r="L31" s="662">
        <v>193.1</v>
      </c>
      <c r="M31" s="662">
        <v>1158.5999999999999</v>
      </c>
      <c r="N31" s="661">
        <v>6</v>
      </c>
      <c r="O31" s="744">
        <v>4</v>
      </c>
      <c r="P31" s="662">
        <v>193.1</v>
      </c>
      <c r="Q31" s="677">
        <v>0.16666666666666669</v>
      </c>
      <c r="R31" s="661">
        <v>1</v>
      </c>
      <c r="S31" s="677">
        <v>0.16666666666666666</v>
      </c>
      <c r="T31" s="744">
        <v>1</v>
      </c>
      <c r="U31" s="700">
        <v>0.25</v>
      </c>
    </row>
    <row r="32" spans="1:21" ht="14.4" customHeight="1" x14ac:dyDescent="0.3">
      <c r="A32" s="660">
        <v>50</v>
      </c>
      <c r="B32" s="661" t="s">
        <v>564</v>
      </c>
      <c r="C32" s="661" t="s">
        <v>3506</v>
      </c>
      <c r="D32" s="742" t="s">
        <v>4521</v>
      </c>
      <c r="E32" s="743" t="s">
        <v>3514</v>
      </c>
      <c r="F32" s="661" t="s">
        <v>3503</v>
      </c>
      <c r="G32" s="661" t="s">
        <v>3565</v>
      </c>
      <c r="H32" s="661" t="s">
        <v>1311</v>
      </c>
      <c r="I32" s="661" t="s">
        <v>1388</v>
      </c>
      <c r="J32" s="661" t="s">
        <v>1389</v>
      </c>
      <c r="K32" s="661" t="s">
        <v>1266</v>
      </c>
      <c r="L32" s="662">
        <v>65.540000000000006</v>
      </c>
      <c r="M32" s="662">
        <v>65.540000000000006</v>
      </c>
      <c r="N32" s="661">
        <v>1</v>
      </c>
      <c r="O32" s="744">
        <v>0.5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50</v>
      </c>
      <c r="B33" s="661" t="s">
        <v>564</v>
      </c>
      <c r="C33" s="661" t="s">
        <v>3506</v>
      </c>
      <c r="D33" s="742" t="s">
        <v>4521</v>
      </c>
      <c r="E33" s="743" t="s">
        <v>3514</v>
      </c>
      <c r="F33" s="661" t="s">
        <v>3503</v>
      </c>
      <c r="G33" s="661" t="s">
        <v>3529</v>
      </c>
      <c r="H33" s="661" t="s">
        <v>1311</v>
      </c>
      <c r="I33" s="661" t="s">
        <v>1377</v>
      </c>
      <c r="J33" s="661" t="s">
        <v>1378</v>
      </c>
      <c r="K33" s="661" t="s">
        <v>1165</v>
      </c>
      <c r="L33" s="662">
        <v>35.11</v>
      </c>
      <c r="M33" s="662">
        <v>456.43000000000012</v>
      </c>
      <c r="N33" s="661">
        <v>13</v>
      </c>
      <c r="O33" s="744">
        <v>7</v>
      </c>
      <c r="P33" s="662">
        <v>35.11</v>
      </c>
      <c r="Q33" s="677">
        <v>7.69230769230769E-2</v>
      </c>
      <c r="R33" s="661">
        <v>1</v>
      </c>
      <c r="S33" s="677">
        <v>7.6923076923076927E-2</v>
      </c>
      <c r="T33" s="744">
        <v>0.5</v>
      </c>
      <c r="U33" s="700">
        <v>7.1428571428571425E-2</v>
      </c>
    </row>
    <row r="34" spans="1:21" ht="14.4" customHeight="1" x14ac:dyDescent="0.3">
      <c r="A34" s="660">
        <v>50</v>
      </c>
      <c r="B34" s="661" t="s">
        <v>564</v>
      </c>
      <c r="C34" s="661" t="s">
        <v>3506</v>
      </c>
      <c r="D34" s="742" t="s">
        <v>4521</v>
      </c>
      <c r="E34" s="743" t="s">
        <v>3514</v>
      </c>
      <c r="F34" s="661" t="s">
        <v>3503</v>
      </c>
      <c r="G34" s="661" t="s">
        <v>3529</v>
      </c>
      <c r="H34" s="661" t="s">
        <v>1311</v>
      </c>
      <c r="I34" s="661" t="s">
        <v>1380</v>
      </c>
      <c r="J34" s="661" t="s">
        <v>1381</v>
      </c>
      <c r="K34" s="661" t="s">
        <v>1382</v>
      </c>
      <c r="L34" s="662">
        <v>70.23</v>
      </c>
      <c r="M34" s="662">
        <v>70.23</v>
      </c>
      <c r="N34" s="661">
        <v>1</v>
      </c>
      <c r="O34" s="744">
        <v>0.5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50</v>
      </c>
      <c r="B35" s="661" t="s">
        <v>564</v>
      </c>
      <c r="C35" s="661" t="s">
        <v>3506</v>
      </c>
      <c r="D35" s="742" t="s">
        <v>4521</v>
      </c>
      <c r="E35" s="743" t="s">
        <v>3514</v>
      </c>
      <c r="F35" s="661" t="s">
        <v>3503</v>
      </c>
      <c r="G35" s="661" t="s">
        <v>3566</v>
      </c>
      <c r="H35" s="661" t="s">
        <v>565</v>
      </c>
      <c r="I35" s="661" t="s">
        <v>1653</v>
      </c>
      <c r="J35" s="661" t="s">
        <v>1654</v>
      </c>
      <c r="K35" s="661" t="s">
        <v>3432</v>
      </c>
      <c r="L35" s="662">
        <v>66.819999999999993</v>
      </c>
      <c r="M35" s="662">
        <v>66.819999999999993</v>
      </c>
      <c r="N35" s="661">
        <v>1</v>
      </c>
      <c r="O35" s="744">
        <v>0.5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50</v>
      </c>
      <c r="B36" s="661" t="s">
        <v>564</v>
      </c>
      <c r="C36" s="661" t="s">
        <v>3506</v>
      </c>
      <c r="D36" s="742" t="s">
        <v>4521</v>
      </c>
      <c r="E36" s="743" t="s">
        <v>3514</v>
      </c>
      <c r="F36" s="661" t="s">
        <v>3503</v>
      </c>
      <c r="G36" s="661" t="s">
        <v>3567</v>
      </c>
      <c r="H36" s="661" t="s">
        <v>1311</v>
      </c>
      <c r="I36" s="661" t="s">
        <v>3568</v>
      </c>
      <c r="J36" s="661" t="s">
        <v>1349</v>
      </c>
      <c r="K36" s="661" t="s">
        <v>3569</v>
      </c>
      <c r="L36" s="662">
        <v>132</v>
      </c>
      <c r="M36" s="662">
        <v>132</v>
      </c>
      <c r="N36" s="661">
        <v>1</v>
      </c>
      <c r="O36" s="744">
        <v>0.5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50</v>
      </c>
      <c r="B37" s="661" t="s">
        <v>564</v>
      </c>
      <c r="C37" s="661" t="s">
        <v>3506</v>
      </c>
      <c r="D37" s="742" t="s">
        <v>4521</v>
      </c>
      <c r="E37" s="743" t="s">
        <v>3514</v>
      </c>
      <c r="F37" s="661" t="s">
        <v>3503</v>
      </c>
      <c r="G37" s="661" t="s">
        <v>3570</v>
      </c>
      <c r="H37" s="661" t="s">
        <v>1311</v>
      </c>
      <c r="I37" s="661" t="s">
        <v>1433</v>
      </c>
      <c r="J37" s="661" t="s">
        <v>1434</v>
      </c>
      <c r="K37" s="661" t="s">
        <v>3368</v>
      </c>
      <c r="L37" s="662">
        <v>2026.32</v>
      </c>
      <c r="M37" s="662">
        <v>2026.32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50</v>
      </c>
      <c r="B38" s="661" t="s">
        <v>564</v>
      </c>
      <c r="C38" s="661" t="s">
        <v>3506</v>
      </c>
      <c r="D38" s="742" t="s">
        <v>4521</v>
      </c>
      <c r="E38" s="743" t="s">
        <v>3514</v>
      </c>
      <c r="F38" s="661" t="s">
        <v>3503</v>
      </c>
      <c r="G38" s="661" t="s">
        <v>3570</v>
      </c>
      <c r="H38" s="661" t="s">
        <v>1311</v>
      </c>
      <c r="I38" s="661" t="s">
        <v>3571</v>
      </c>
      <c r="J38" s="661" t="s">
        <v>3572</v>
      </c>
      <c r="K38" s="661" t="s">
        <v>3573</v>
      </c>
      <c r="L38" s="662">
        <v>2026.32</v>
      </c>
      <c r="M38" s="662">
        <v>2026.32</v>
      </c>
      <c r="N38" s="661">
        <v>1</v>
      </c>
      <c r="O38" s="744">
        <v>0.5</v>
      </c>
      <c r="P38" s="662">
        <v>2026.32</v>
      </c>
      <c r="Q38" s="677">
        <v>1</v>
      </c>
      <c r="R38" s="661">
        <v>1</v>
      </c>
      <c r="S38" s="677">
        <v>1</v>
      </c>
      <c r="T38" s="744">
        <v>0.5</v>
      </c>
      <c r="U38" s="700">
        <v>1</v>
      </c>
    </row>
    <row r="39" spans="1:21" ht="14.4" customHeight="1" x14ac:dyDescent="0.3">
      <c r="A39" s="660">
        <v>50</v>
      </c>
      <c r="B39" s="661" t="s">
        <v>564</v>
      </c>
      <c r="C39" s="661" t="s">
        <v>3506</v>
      </c>
      <c r="D39" s="742" t="s">
        <v>4521</v>
      </c>
      <c r="E39" s="743" t="s">
        <v>3514</v>
      </c>
      <c r="F39" s="661" t="s">
        <v>3503</v>
      </c>
      <c r="G39" s="661" t="s">
        <v>3574</v>
      </c>
      <c r="H39" s="661" t="s">
        <v>565</v>
      </c>
      <c r="I39" s="661" t="s">
        <v>3575</v>
      </c>
      <c r="J39" s="661" t="s">
        <v>2237</v>
      </c>
      <c r="K39" s="661" t="s">
        <v>3576</v>
      </c>
      <c r="L39" s="662">
        <v>748.21</v>
      </c>
      <c r="M39" s="662">
        <v>1496.42</v>
      </c>
      <c r="N39" s="661">
        <v>2</v>
      </c>
      <c r="O39" s="744">
        <v>0.5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50</v>
      </c>
      <c r="B40" s="661" t="s">
        <v>564</v>
      </c>
      <c r="C40" s="661" t="s">
        <v>3506</v>
      </c>
      <c r="D40" s="742" t="s">
        <v>4521</v>
      </c>
      <c r="E40" s="743" t="s">
        <v>3514</v>
      </c>
      <c r="F40" s="661" t="s">
        <v>3503</v>
      </c>
      <c r="G40" s="661" t="s">
        <v>3530</v>
      </c>
      <c r="H40" s="661" t="s">
        <v>565</v>
      </c>
      <c r="I40" s="661" t="s">
        <v>3577</v>
      </c>
      <c r="J40" s="661" t="s">
        <v>3578</v>
      </c>
      <c r="K40" s="661" t="s">
        <v>3579</v>
      </c>
      <c r="L40" s="662">
        <v>58.97</v>
      </c>
      <c r="M40" s="662">
        <v>58.97</v>
      </c>
      <c r="N40" s="661">
        <v>1</v>
      </c>
      <c r="O40" s="744">
        <v>0.5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50</v>
      </c>
      <c r="B41" s="661" t="s">
        <v>564</v>
      </c>
      <c r="C41" s="661" t="s">
        <v>3506</v>
      </c>
      <c r="D41" s="742" t="s">
        <v>4521</v>
      </c>
      <c r="E41" s="743" t="s">
        <v>3514</v>
      </c>
      <c r="F41" s="661" t="s">
        <v>3503</v>
      </c>
      <c r="G41" s="661" t="s">
        <v>3530</v>
      </c>
      <c r="H41" s="661" t="s">
        <v>565</v>
      </c>
      <c r="I41" s="661" t="s">
        <v>3531</v>
      </c>
      <c r="J41" s="661" t="s">
        <v>3532</v>
      </c>
      <c r="K41" s="661" t="s">
        <v>3533</v>
      </c>
      <c r="L41" s="662">
        <v>0</v>
      </c>
      <c r="M41" s="662">
        <v>0</v>
      </c>
      <c r="N41" s="661">
        <v>4</v>
      </c>
      <c r="O41" s="744">
        <v>2</v>
      </c>
      <c r="P41" s="662">
        <v>0</v>
      </c>
      <c r="Q41" s="677"/>
      <c r="R41" s="661">
        <v>1</v>
      </c>
      <c r="S41" s="677">
        <v>0.25</v>
      </c>
      <c r="T41" s="744">
        <v>0.5</v>
      </c>
      <c r="U41" s="700">
        <v>0.25</v>
      </c>
    </row>
    <row r="42" spans="1:21" ht="14.4" customHeight="1" x14ac:dyDescent="0.3">
      <c r="A42" s="660">
        <v>50</v>
      </c>
      <c r="B42" s="661" t="s">
        <v>564</v>
      </c>
      <c r="C42" s="661" t="s">
        <v>3506</v>
      </c>
      <c r="D42" s="742" t="s">
        <v>4521</v>
      </c>
      <c r="E42" s="743" t="s">
        <v>3514</v>
      </c>
      <c r="F42" s="661" t="s">
        <v>3503</v>
      </c>
      <c r="G42" s="661" t="s">
        <v>3530</v>
      </c>
      <c r="H42" s="661" t="s">
        <v>565</v>
      </c>
      <c r="I42" s="661" t="s">
        <v>888</v>
      </c>
      <c r="J42" s="661" t="s">
        <v>3532</v>
      </c>
      <c r="K42" s="661" t="s">
        <v>3580</v>
      </c>
      <c r="L42" s="662">
        <v>63.7</v>
      </c>
      <c r="M42" s="662">
        <v>191.10000000000002</v>
      </c>
      <c r="N42" s="661">
        <v>3</v>
      </c>
      <c r="O42" s="744">
        <v>1.5</v>
      </c>
      <c r="P42" s="662"/>
      <c r="Q42" s="677">
        <v>0</v>
      </c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50</v>
      </c>
      <c r="B43" s="661" t="s">
        <v>564</v>
      </c>
      <c r="C43" s="661" t="s">
        <v>3506</v>
      </c>
      <c r="D43" s="742" t="s">
        <v>4521</v>
      </c>
      <c r="E43" s="743" t="s">
        <v>3514</v>
      </c>
      <c r="F43" s="661" t="s">
        <v>3503</v>
      </c>
      <c r="G43" s="661" t="s">
        <v>3534</v>
      </c>
      <c r="H43" s="661" t="s">
        <v>565</v>
      </c>
      <c r="I43" s="661" t="s">
        <v>953</v>
      </c>
      <c r="J43" s="661" t="s">
        <v>954</v>
      </c>
      <c r="K43" s="661" t="s">
        <v>955</v>
      </c>
      <c r="L43" s="662">
        <v>107.57</v>
      </c>
      <c r="M43" s="662">
        <v>107.57</v>
      </c>
      <c r="N43" s="661">
        <v>1</v>
      </c>
      <c r="O43" s="744">
        <v>1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50</v>
      </c>
      <c r="B44" s="661" t="s">
        <v>564</v>
      </c>
      <c r="C44" s="661" t="s">
        <v>3506</v>
      </c>
      <c r="D44" s="742" t="s">
        <v>4521</v>
      </c>
      <c r="E44" s="743" t="s">
        <v>3514</v>
      </c>
      <c r="F44" s="661" t="s">
        <v>3503</v>
      </c>
      <c r="G44" s="661" t="s">
        <v>3534</v>
      </c>
      <c r="H44" s="661" t="s">
        <v>565</v>
      </c>
      <c r="I44" s="661" t="s">
        <v>3581</v>
      </c>
      <c r="J44" s="661" t="s">
        <v>3536</v>
      </c>
      <c r="K44" s="661" t="s">
        <v>969</v>
      </c>
      <c r="L44" s="662">
        <v>53.78</v>
      </c>
      <c r="M44" s="662">
        <v>53.78</v>
      </c>
      <c r="N44" s="661">
        <v>1</v>
      </c>
      <c r="O44" s="744">
        <v>0.5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50</v>
      </c>
      <c r="B45" s="661" t="s">
        <v>564</v>
      </c>
      <c r="C45" s="661" t="s">
        <v>3506</v>
      </c>
      <c r="D45" s="742" t="s">
        <v>4521</v>
      </c>
      <c r="E45" s="743" t="s">
        <v>3514</v>
      </c>
      <c r="F45" s="661" t="s">
        <v>3503</v>
      </c>
      <c r="G45" s="661" t="s">
        <v>3534</v>
      </c>
      <c r="H45" s="661" t="s">
        <v>565</v>
      </c>
      <c r="I45" s="661" t="s">
        <v>3582</v>
      </c>
      <c r="J45" s="661" t="s">
        <v>3583</v>
      </c>
      <c r="K45" s="661" t="s">
        <v>969</v>
      </c>
      <c r="L45" s="662">
        <v>40.340000000000003</v>
      </c>
      <c r="M45" s="662">
        <v>40.340000000000003</v>
      </c>
      <c r="N45" s="661">
        <v>1</v>
      </c>
      <c r="O45" s="744">
        <v>0.5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50</v>
      </c>
      <c r="B46" s="661" t="s">
        <v>564</v>
      </c>
      <c r="C46" s="661" t="s">
        <v>3506</v>
      </c>
      <c r="D46" s="742" t="s">
        <v>4521</v>
      </c>
      <c r="E46" s="743" t="s">
        <v>3514</v>
      </c>
      <c r="F46" s="661" t="s">
        <v>3503</v>
      </c>
      <c r="G46" s="661" t="s">
        <v>3584</v>
      </c>
      <c r="H46" s="661" t="s">
        <v>565</v>
      </c>
      <c r="I46" s="661" t="s">
        <v>937</v>
      </c>
      <c r="J46" s="661" t="s">
        <v>938</v>
      </c>
      <c r="K46" s="661" t="s">
        <v>939</v>
      </c>
      <c r="L46" s="662">
        <v>33</v>
      </c>
      <c r="M46" s="662">
        <v>99</v>
      </c>
      <c r="N46" s="661">
        <v>3</v>
      </c>
      <c r="O46" s="744">
        <v>1.5</v>
      </c>
      <c r="P46" s="662"/>
      <c r="Q46" s="677">
        <v>0</v>
      </c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50</v>
      </c>
      <c r="B47" s="661" t="s">
        <v>564</v>
      </c>
      <c r="C47" s="661" t="s">
        <v>3506</v>
      </c>
      <c r="D47" s="742" t="s">
        <v>4521</v>
      </c>
      <c r="E47" s="743" t="s">
        <v>3514</v>
      </c>
      <c r="F47" s="661" t="s">
        <v>3503</v>
      </c>
      <c r="G47" s="661" t="s">
        <v>3585</v>
      </c>
      <c r="H47" s="661" t="s">
        <v>565</v>
      </c>
      <c r="I47" s="661" t="s">
        <v>2407</v>
      </c>
      <c r="J47" s="661" t="s">
        <v>2408</v>
      </c>
      <c r="K47" s="661" t="s">
        <v>3373</v>
      </c>
      <c r="L47" s="662">
        <v>0</v>
      </c>
      <c r="M47" s="662">
        <v>0</v>
      </c>
      <c r="N47" s="661">
        <v>1</v>
      </c>
      <c r="O47" s="744">
        <v>0.5</v>
      </c>
      <c r="P47" s="662"/>
      <c r="Q47" s="677"/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50</v>
      </c>
      <c r="B48" s="661" t="s">
        <v>564</v>
      </c>
      <c r="C48" s="661" t="s">
        <v>3506</v>
      </c>
      <c r="D48" s="742" t="s">
        <v>4521</v>
      </c>
      <c r="E48" s="743" t="s">
        <v>3514</v>
      </c>
      <c r="F48" s="661" t="s">
        <v>3503</v>
      </c>
      <c r="G48" s="661" t="s">
        <v>3586</v>
      </c>
      <c r="H48" s="661" t="s">
        <v>565</v>
      </c>
      <c r="I48" s="661" t="s">
        <v>929</v>
      </c>
      <c r="J48" s="661" t="s">
        <v>930</v>
      </c>
      <c r="K48" s="661" t="s">
        <v>3587</v>
      </c>
      <c r="L48" s="662">
        <v>0</v>
      </c>
      <c r="M48" s="662">
        <v>0</v>
      </c>
      <c r="N48" s="661">
        <v>1</v>
      </c>
      <c r="O48" s="744">
        <v>0.5</v>
      </c>
      <c r="P48" s="662"/>
      <c r="Q48" s="677"/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50</v>
      </c>
      <c r="B49" s="661" t="s">
        <v>564</v>
      </c>
      <c r="C49" s="661" t="s">
        <v>3506</v>
      </c>
      <c r="D49" s="742" t="s">
        <v>4521</v>
      </c>
      <c r="E49" s="743" t="s">
        <v>3514</v>
      </c>
      <c r="F49" s="661" t="s">
        <v>3503</v>
      </c>
      <c r="G49" s="661" t="s">
        <v>3586</v>
      </c>
      <c r="H49" s="661" t="s">
        <v>565</v>
      </c>
      <c r="I49" s="661" t="s">
        <v>3588</v>
      </c>
      <c r="J49" s="661" t="s">
        <v>930</v>
      </c>
      <c r="K49" s="661" t="s">
        <v>3589</v>
      </c>
      <c r="L49" s="662">
        <v>0</v>
      </c>
      <c r="M49" s="662">
        <v>0</v>
      </c>
      <c r="N49" s="661">
        <v>1</v>
      </c>
      <c r="O49" s="744">
        <v>1</v>
      </c>
      <c r="P49" s="662"/>
      <c r="Q49" s="677"/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50</v>
      </c>
      <c r="B50" s="661" t="s">
        <v>564</v>
      </c>
      <c r="C50" s="661" t="s">
        <v>3506</v>
      </c>
      <c r="D50" s="742" t="s">
        <v>4521</v>
      </c>
      <c r="E50" s="743" t="s">
        <v>3514</v>
      </c>
      <c r="F50" s="661" t="s">
        <v>3503</v>
      </c>
      <c r="G50" s="661" t="s">
        <v>3590</v>
      </c>
      <c r="H50" s="661" t="s">
        <v>565</v>
      </c>
      <c r="I50" s="661" t="s">
        <v>3591</v>
      </c>
      <c r="J50" s="661" t="s">
        <v>3592</v>
      </c>
      <c r="K50" s="661" t="s">
        <v>3593</v>
      </c>
      <c r="L50" s="662">
        <v>5.71</v>
      </c>
      <c r="M50" s="662">
        <v>5.71</v>
      </c>
      <c r="N50" s="661">
        <v>1</v>
      </c>
      <c r="O50" s="744">
        <v>0.5</v>
      </c>
      <c r="P50" s="662">
        <v>5.71</v>
      </c>
      <c r="Q50" s="677">
        <v>1</v>
      </c>
      <c r="R50" s="661">
        <v>1</v>
      </c>
      <c r="S50" s="677">
        <v>1</v>
      </c>
      <c r="T50" s="744">
        <v>0.5</v>
      </c>
      <c r="U50" s="700">
        <v>1</v>
      </c>
    </row>
    <row r="51" spans="1:21" ht="14.4" customHeight="1" x14ac:dyDescent="0.3">
      <c r="A51" s="660">
        <v>50</v>
      </c>
      <c r="B51" s="661" t="s">
        <v>564</v>
      </c>
      <c r="C51" s="661" t="s">
        <v>3506</v>
      </c>
      <c r="D51" s="742" t="s">
        <v>4521</v>
      </c>
      <c r="E51" s="743" t="s">
        <v>3514</v>
      </c>
      <c r="F51" s="661" t="s">
        <v>3503</v>
      </c>
      <c r="G51" s="661" t="s">
        <v>3538</v>
      </c>
      <c r="H51" s="661" t="s">
        <v>1311</v>
      </c>
      <c r="I51" s="661" t="s">
        <v>1561</v>
      </c>
      <c r="J51" s="661" t="s">
        <v>1562</v>
      </c>
      <c r="K51" s="661" t="s">
        <v>1563</v>
      </c>
      <c r="L51" s="662">
        <v>93.43</v>
      </c>
      <c r="M51" s="662">
        <v>934.30000000000007</v>
      </c>
      <c r="N51" s="661">
        <v>10</v>
      </c>
      <c r="O51" s="744">
        <v>5.5</v>
      </c>
      <c r="P51" s="662">
        <v>186.86</v>
      </c>
      <c r="Q51" s="677">
        <v>0.2</v>
      </c>
      <c r="R51" s="661">
        <v>2</v>
      </c>
      <c r="S51" s="677">
        <v>0.2</v>
      </c>
      <c r="T51" s="744">
        <v>1.5</v>
      </c>
      <c r="U51" s="700">
        <v>0.27272727272727271</v>
      </c>
    </row>
    <row r="52" spans="1:21" ht="14.4" customHeight="1" x14ac:dyDescent="0.3">
      <c r="A52" s="660">
        <v>50</v>
      </c>
      <c r="B52" s="661" t="s">
        <v>564</v>
      </c>
      <c r="C52" s="661" t="s">
        <v>3506</v>
      </c>
      <c r="D52" s="742" t="s">
        <v>4521</v>
      </c>
      <c r="E52" s="743" t="s">
        <v>3514</v>
      </c>
      <c r="F52" s="661" t="s">
        <v>3503</v>
      </c>
      <c r="G52" s="661" t="s">
        <v>3541</v>
      </c>
      <c r="H52" s="661" t="s">
        <v>565</v>
      </c>
      <c r="I52" s="661" t="s">
        <v>3594</v>
      </c>
      <c r="J52" s="661" t="s">
        <v>3595</v>
      </c>
      <c r="K52" s="661" t="s">
        <v>3438</v>
      </c>
      <c r="L52" s="662">
        <v>0</v>
      </c>
      <c r="M52" s="662">
        <v>0</v>
      </c>
      <c r="N52" s="661">
        <v>10</v>
      </c>
      <c r="O52" s="744">
        <v>5</v>
      </c>
      <c r="P52" s="662">
        <v>0</v>
      </c>
      <c r="Q52" s="677"/>
      <c r="R52" s="661">
        <v>1</v>
      </c>
      <c r="S52" s="677">
        <v>0.1</v>
      </c>
      <c r="T52" s="744">
        <v>0.5</v>
      </c>
      <c r="U52" s="700">
        <v>0.1</v>
      </c>
    </row>
    <row r="53" spans="1:21" ht="14.4" customHeight="1" x14ac:dyDescent="0.3">
      <c r="A53" s="660">
        <v>50</v>
      </c>
      <c r="B53" s="661" t="s">
        <v>564</v>
      </c>
      <c r="C53" s="661" t="s">
        <v>3506</v>
      </c>
      <c r="D53" s="742" t="s">
        <v>4521</v>
      </c>
      <c r="E53" s="743" t="s">
        <v>3514</v>
      </c>
      <c r="F53" s="661" t="s">
        <v>3503</v>
      </c>
      <c r="G53" s="661" t="s">
        <v>3543</v>
      </c>
      <c r="H53" s="661" t="s">
        <v>565</v>
      </c>
      <c r="I53" s="661" t="s">
        <v>2401</v>
      </c>
      <c r="J53" s="661" t="s">
        <v>746</v>
      </c>
      <c r="K53" s="661" t="s">
        <v>3596</v>
      </c>
      <c r="L53" s="662">
        <v>10.65</v>
      </c>
      <c r="M53" s="662">
        <v>10.65</v>
      </c>
      <c r="N53" s="661">
        <v>1</v>
      </c>
      <c r="O53" s="744">
        <v>0.5</v>
      </c>
      <c r="P53" s="662">
        <v>10.65</v>
      </c>
      <c r="Q53" s="677">
        <v>1</v>
      </c>
      <c r="R53" s="661">
        <v>1</v>
      </c>
      <c r="S53" s="677">
        <v>1</v>
      </c>
      <c r="T53" s="744">
        <v>0.5</v>
      </c>
      <c r="U53" s="700">
        <v>1</v>
      </c>
    </row>
    <row r="54" spans="1:21" ht="14.4" customHeight="1" x14ac:dyDescent="0.3">
      <c r="A54" s="660">
        <v>50</v>
      </c>
      <c r="B54" s="661" t="s">
        <v>564</v>
      </c>
      <c r="C54" s="661" t="s">
        <v>3506</v>
      </c>
      <c r="D54" s="742" t="s">
        <v>4521</v>
      </c>
      <c r="E54" s="743" t="s">
        <v>3514</v>
      </c>
      <c r="F54" s="661" t="s">
        <v>3503</v>
      </c>
      <c r="G54" s="661" t="s">
        <v>3543</v>
      </c>
      <c r="H54" s="661" t="s">
        <v>565</v>
      </c>
      <c r="I54" s="661" t="s">
        <v>3597</v>
      </c>
      <c r="J54" s="661" t="s">
        <v>3598</v>
      </c>
      <c r="K54" s="661" t="s">
        <v>3599</v>
      </c>
      <c r="L54" s="662">
        <v>70.23</v>
      </c>
      <c r="M54" s="662">
        <v>70.23</v>
      </c>
      <c r="N54" s="661">
        <v>1</v>
      </c>
      <c r="O54" s="744">
        <v>0.5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50</v>
      </c>
      <c r="B55" s="661" t="s">
        <v>564</v>
      </c>
      <c r="C55" s="661" t="s">
        <v>3506</v>
      </c>
      <c r="D55" s="742" t="s">
        <v>4521</v>
      </c>
      <c r="E55" s="743" t="s">
        <v>3514</v>
      </c>
      <c r="F55" s="661" t="s">
        <v>3503</v>
      </c>
      <c r="G55" s="661" t="s">
        <v>3546</v>
      </c>
      <c r="H55" s="661" t="s">
        <v>1311</v>
      </c>
      <c r="I55" s="661" t="s">
        <v>1403</v>
      </c>
      <c r="J55" s="661" t="s">
        <v>606</v>
      </c>
      <c r="K55" s="661" t="s">
        <v>607</v>
      </c>
      <c r="L55" s="662">
        <v>1385.62</v>
      </c>
      <c r="M55" s="662">
        <v>4156.8599999999997</v>
      </c>
      <c r="N55" s="661">
        <v>3</v>
      </c>
      <c r="O55" s="744">
        <v>1.5</v>
      </c>
      <c r="P55" s="662">
        <v>2771.24</v>
      </c>
      <c r="Q55" s="677">
        <v>0.66666666666666663</v>
      </c>
      <c r="R55" s="661">
        <v>2</v>
      </c>
      <c r="S55" s="677">
        <v>0.66666666666666663</v>
      </c>
      <c r="T55" s="744">
        <v>0.5</v>
      </c>
      <c r="U55" s="700">
        <v>0.33333333333333331</v>
      </c>
    </row>
    <row r="56" spans="1:21" ht="14.4" customHeight="1" x14ac:dyDescent="0.3">
      <c r="A56" s="660">
        <v>50</v>
      </c>
      <c r="B56" s="661" t="s">
        <v>564</v>
      </c>
      <c r="C56" s="661" t="s">
        <v>3506</v>
      </c>
      <c r="D56" s="742" t="s">
        <v>4521</v>
      </c>
      <c r="E56" s="743" t="s">
        <v>3514</v>
      </c>
      <c r="F56" s="661" t="s">
        <v>3503</v>
      </c>
      <c r="G56" s="661" t="s">
        <v>3600</v>
      </c>
      <c r="H56" s="661" t="s">
        <v>1311</v>
      </c>
      <c r="I56" s="661" t="s">
        <v>1506</v>
      </c>
      <c r="J56" s="661" t="s">
        <v>1507</v>
      </c>
      <c r="K56" s="661" t="s">
        <v>1508</v>
      </c>
      <c r="L56" s="662">
        <v>52.97</v>
      </c>
      <c r="M56" s="662">
        <v>317.82000000000005</v>
      </c>
      <c r="N56" s="661">
        <v>6</v>
      </c>
      <c r="O56" s="744">
        <v>3</v>
      </c>
      <c r="P56" s="662"/>
      <c r="Q56" s="677">
        <v>0</v>
      </c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50</v>
      </c>
      <c r="B57" s="661" t="s">
        <v>564</v>
      </c>
      <c r="C57" s="661" t="s">
        <v>3506</v>
      </c>
      <c r="D57" s="742" t="s">
        <v>4521</v>
      </c>
      <c r="E57" s="743" t="s">
        <v>3514</v>
      </c>
      <c r="F57" s="661" t="s">
        <v>3503</v>
      </c>
      <c r="G57" s="661" t="s">
        <v>3601</v>
      </c>
      <c r="H57" s="661" t="s">
        <v>1311</v>
      </c>
      <c r="I57" s="661" t="s">
        <v>3602</v>
      </c>
      <c r="J57" s="661" t="s">
        <v>1385</v>
      </c>
      <c r="K57" s="661" t="s">
        <v>1386</v>
      </c>
      <c r="L57" s="662">
        <v>0</v>
      </c>
      <c r="M57" s="662">
        <v>0</v>
      </c>
      <c r="N57" s="661">
        <v>1</v>
      </c>
      <c r="O57" s="744">
        <v>0.5</v>
      </c>
      <c r="P57" s="662"/>
      <c r="Q57" s="677"/>
      <c r="R57" s="661"/>
      <c r="S57" s="677">
        <v>0</v>
      </c>
      <c r="T57" s="744"/>
      <c r="U57" s="700">
        <v>0</v>
      </c>
    </row>
    <row r="58" spans="1:21" ht="14.4" customHeight="1" x14ac:dyDescent="0.3">
      <c r="A58" s="660">
        <v>50</v>
      </c>
      <c r="B58" s="661" t="s">
        <v>564</v>
      </c>
      <c r="C58" s="661" t="s">
        <v>3506</v>
      </c>
      <c r="D58" s="742" t="s">
        <v>4521</v>
      </c>
      <c r="E58" s="743" t="s">
        <v>3514</v>
      </c>
      <c r="F58" s="661" t="s">
        <v>3503</v>
      </c>
      <c r="G58" s="661" t="s">
        <v>3601</v>
      </c>
      <c r="H58" s="661" t="s">
        <v>1311</v>
      </c>
      <c r="I58" s="661" t="s">
        <v>3603</v>
      </c>
      <c r="J58" s="661" t="s">
        <v>1385</v>
      </c>
      <c r="K58" s="661" t="s">
        <v>3604</v>
      </c>
      <c r="L58" s="662">
        <v>0</v>
      </c>
      <c r="M58" s="662">
        <v>0</v>
      </c>
      <c r="N58" s="661">
        <v>1</v>
      </c>
      <c r="O58" s="744">
        <v>1</v>
      </c>
      <c r="P58" s="662"/>
      <c r="Q58" s="677"/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50</v>
      </c>
      <c r="B59" s="661" t="s">
        <v>564</v>
      </c>
      <c r="C59" s="661" t="s">
        <v>3506</v>
      </c>
      <c r="D59" s="742" t="s">
        <v>4521</v>
      </c>
      <c r="E59" s="743" t="s">
        <v>3514</v>
      </c>
      <c r="F59" s="661" t="s">
        <v>3503</v>
      </c>
      <c r="G59" s="661" t="s">
        <v>3547</v>
      </c>
      <c r="H59" s="661" t="s">
        <v>1311</v>
      </c>
      <c r="I59" s="661" t="s">
        <v>1437</v>
      </c>
      <c r="J59" s="661" t="s">
        <v>1438</v>
      </c>
      <c r="K59" s="661" t="s">
        <v>1165</v>
      </c>
      <c r="L59" s="662">
        <v>48.27</v>
      </c>
      <c r="M59" s="662">
        <v>241.35000000000002</v>
      </c>
      <c r="N59" s="661">
        <v>5</v>
      </c>
      <c r="O59" s="744">
        <v>3</v>
      </c>
      <c r="P59" s="662">
        <v>96.54</v>
      </c>
      <c r="Q59" s="677">
        <v>0.39999999999999997</v>
      </c>
      <c r="R59" s="661">
        <v>2</v>
      </c>
      <c r="S59" s="677">
        <v>0.4</v>
      </c>
      <c r="T59" s="744">
        <v>1.5</v>
      </c>
      <c r="U59" s="700">
        <v>0.5</v>
      </c>
    </row>
    <row r="60" spans="1:21" ht="14.4" customHeight="1" x14ac:dyDescent="0.3">
      <c r="A60" s="660">
        <v>50</v>
      </c>
      <c r="B60" s="661" t="s">
        <v>564</v>
      </c>
      <c r="C60" s="661" t="s">
        <v>3506</v>
      </c>
      <c r="D60" s="742" t="s">
        <v>4521</v>
      </c>
      <c r="E60" s="743" t="s">
        <v>3514</v>
      </c>
      <c r="F60" s="661" t="s">
        <v>3503</v>
      </c>
      <c r="G60" s="661" t="s">
        <v>3547</v>
      </c>
      <c r="H60" s="661" t="s">
        <v>1311</v>
      </c>
      <c r="I60" s="661" t="s">
        <v>2752</v>
      </c>
      <c r="J60" s="661" t="s">
        <v>1539</v>
      </c>
      <c r="K60" s="661" t="s">
        <v>3450</v>
      </c>
      <c r="L60" s="662">
        <v>96.53</v>
      </c>
      <c r="M60" s="662">
        <v>289.59000000000003</v>
      </c>
      <c r="N60" s="661">
        <v>3</v>
      </c>
      <c r="O60" s="744">
        <v>2</v>
      </c>
      <c r="P60" s="662">
        <v>96.53</v>
      </c>
      <c r="Q60" s="677">
        <v>0.33333333333333331</v>
      </c>
      <c r="R60" s="661">
        <v>1</v>
      </c>
      <c r="S60" s="677">
        <v>0.33333333333333331</v>
      </c>
      <c r="T60" s="744">
        <v>1</v>
      </c>
      <c r="U60" s="700">
        <v>0.5</v>
      </c>
    </row>
    <row r="61" spans="1:21" ht="14.4" customHeight="1" x14ac:dyDescent="0.3">
      <c r="A61" s="660">
        <v>50</v>
      </c>
      <c r="B61" s="661" t="s">
        <v>564</v>
      </c>
      <c r="C61" s="661" t="s">
        <v>3506</v>
      </c>
      <c r="D61" s="742" t="s">
        <v>4521</v>
      </c>
      <c r="E61" s="743" t="s">
        <v>3514</v>
      </c>
      <c r="F61" s="661" t="s">
        <v>3503</v>
      </c>
      <c r="G61" s="661" t="s">
        <v>3605</v>
      </c>
      <c r="H61" s="661" t="s">
        <v>1311</v>
      </c>
      <c r="I61" s="661" t="s">
        <v>3606</v>
      </c>
      <c r="J61" s="661" t="s">
        <v>1546</v>
      </c>
      <c r="K61" s="661" t="s">
        <v>1088</v>
      </c>
      <c r="L61" s="662">
        <v>194.54</v>
      </c>
      <c r="M61" s="662">
        <v>389.08</v>
      </c>
      <c r="N61" s="661">
        <v>2</v>
      </c>
      <c r="O61" s="744">
        <v>1</v>
      </c>
      <c r="P61" s="662"/>
      <c r="Q61" s="677">
        <v>0</v>
      </c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50</v>
      </c>
      <c r="B62" s="661" t="s">
        <v>564</v>
      </c>
      <c r="C62" s="661" t="s">
        <v>3506</v>
      </c>
      <c r="D62" s="742" t="s">
        <v>4521</v>
      </c>
      <c r="E62" s="743" t="s">
        <v>3514</v>
      </c>
      <c r="F62" s="661" t="s">
        <v>3503</v>
      </c>
      <c r="G62" s="661" t="s">
        <v>3548</v>
      </c>
      <c r="H62" s="661" t="s">
        <v>1311</v>
      </c>
      <c r="I62" s="661" t="s">
        <v>1341</v>
      </c>
      <c r="J62" s="661" t="s">
        <v>3386</v>
      </c>
      <c r="K62" s="661" t="s">
        <v>984</v>
      </c>
      <c r="L62" s="662">
        <v>96.53</v>
      </c>
      <c r="M62" s="662">
        <v>96.53</v>
      </c>
      <c r="N62" s="661">
        <v>1</v>
      </c>
      <c r="O62" s="744">
        <v>0.5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50</v>
      </c>
      <c r="B63" s="661" t="s">
        <v>564</v>
      </c>
      <c r="C63" s="661" t="s">
        <v>3506</v>
      </c>
      <c r="D63" s="742" t="s">
        <v>4521</v>
      </c>
      <c r="E63" s="743" t="s">
        <v>3514</v>
      </c>
      <c r="F63" s="661" t="s">
        <v>3503</v>
      </c>
      <c r="G63" s="661" t="s">
        <v>3548</v>
      </c>
      <c r="H63" s="661" t="s">
        <v>1311</v>
      </c>
      <c r="I63" s="661" t="s">
        <v>3607</v>
      </c>
      <c r="J63" s="661" t="s">
        <v>1319</v>
      </c>
      <c r="K63" s="661" t="s">
        <v>3608</v>
      </c>
      <c r="L63" s="662">
        <v>24.14</v>
      </c>
      <c r="M63" s="662">
        <v>48.28</v>
      </c>
      <c r="N63" s="661">
        <v>2</v>
      </c>
      <c r="O63" s="744">
        <v>1</v>
      </c>
      <c r="P63" s="662"/>
      <c r="Q63" s="677">
        <v>0</v>
      </c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50</v>
      </c>
      <c r="B64" s="661" t="s">
        <v>564</v>
      </c>
      <c r="C64" s="661" t="s">
        <v>3506</v>
      </c>
      <c r="D64" s="742" t="s">
        <v>4521</v>
      </c>
      <c r="E64" s="743" t="s">
        <v>3514</v>
      </c>
      <c r="F64" s="661" t="s">
        <v>3503</v>
      </c>
      <c r="G64" s="661" t="s">
        <v>3548</v>
      </c>
      <c r="H64" s="661" t="s">
        <v>1311</v>
      </c>
      <c r="I64" s="661" t="s">
        <v>1395</v>
      </c>
      <c r="J64" s="661" t="s">
        <v>3387</v>
      </c>
      <c r="K64" s="661" t="s">
        <v>980</v>
      </c>
      <c r="L64" s="662">
        <v>48.27</v>
      </c>
      <c r="M64" s="662">
        <v>96.54</v>
      </c>
      <c r="N64" s="661">
        <v>2</v>
      </c>
      <c r="O64" s="744">
        <v>1</v>
      </c>
      <c r="P64" s="662"/>
      <c r="Q64" s="677">
        <v>0</v>
      </c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50</v>
      </c>
      <c r="B65" s="661" t="s">
        <v>564</v>
      </c>
      <c r="C65" s="661" t="s">
        <v>3506</v>
      </c>
      <c r="D65" s="742" t="s">
        <v>4521</v>
      </c>
      <c r="E65" s="743" t="s">
        <v>3514</v>
      </c>
      <c r="F65" s="661" t="s">
        <v>3503</v>
      </c>
      <c r="G65" s="661" t="s">
        <v>3609</v>
      </c>
      <c r="H65" s="661" t="s">
        <v>565</v>
      </c>
      <c r="I65" s="661" t="s">
        <v>1264</v>
      </c>
      <c r="J65" s="661" t="s">
        <v>1265</v>
      </c>
      <c r="K65" s="661" t="s">
        <v>1266</v>
      </c>
      <c r="L65" s="662">
        <v>1822.54</v>
      </c>
      <c r="M65" s="662">
        <v>1822.54</v>
      </c>
      <c r="N65" s="661">
        <v>1</v>
      </c>
      <c r="O65" s="744">
        <v>0.5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50</v>
      </c>
      <c r="B66" s="661" t="s">
        <v>564</v>
      </c>
      <c r="C66" s="661" t="s">
        <v>3506</v>
      </c>
      <c r="D66" s="742" t="s">
        <v>4521</v>
      </c>
      <c r="E66" s="743" t="s">
        <v>3514</v>
      </c>
      <c r="F66" s="661" t="s">
        <v>3503</v>
      </c>
      <c r="G66" s="661" t="s">
        <v>3610</v>
      </c>
      <c r="H66" s="661" t="s">
        <v>1311</v>
      </c>
      <c r="I66" s="661" t="s">
        <v>1446</v>
      </c>
      <c r="J66" s="661" t="s">
        <v>1447</v>
      </c>
      <c r="K66" s="661" t="s">
        <v>931</v>
      </c>
      <c r="L66" s="662">
        <v>193.1</v>
      </c>
      <c r="M66" s="662">
        <v>193.1</v>
      </c>
      <c r="N66" s="661">
        <v>1</v>
      </c>
      <c r="O66" s="744">
        <v>1</v>
      </c>
      <c r="P66" s="662"/>
      <c r="Q66" s="677">
        <v>0</v>
      </c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50</v>
      </c>
      <c r="B67" s="661" t="s">
        <v>564</v>
      </c>
      <c r="C67" s="661" t="s">
        <v>3506</v>
      </c>
      <c r="D67" s="742" t="s">
        <v>4521</v>
      </c>
      <c r="E67" s="743" t="s">
        <v>3514</v>
      </c>
      <c r="F67" s="661" t="s">
        <v>3503</v>
      </c>
      <c r="G67" s="661" t="s">
        <v>3549</v>
      </c>
      <c r="H67" s="661" t="s">
        <v>565</v>
      </c>
      <c r="I67" s="661" t="s">
        <v>3611</v>
      </c>
      <c r="J67" s="661" t="s">
        <v>965</v>
      </c>
      <c r="K67" s="661" t="s">
        <v>3612</v>
      </c>
      <c r="L67" s="662">
        <v>0</v>
      </c>
      <c r="M67" s="662">
        <v>0</v>
      </c>
      <c r="N67" s="661">
        <v>1</v>
      </c>
      <c r="O67" s="744">
        <v>0.5</v>
      </c>
      <c r="P67" s="662"/>
      <c r="Q67" s="677"/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50</v>
      </c>
      <c r="B68" s="661" t="s">
        <v>564</v>
      </c>
      <c r="C68" s="661" t="s">
        <v>3506</v>
      </c>
      <c r="D68" s="742" t="s">
        <v>4521</v>
      </c>
      <c r="E68" s="743" t="s">
        <v>3514</v>
      </c>
      <c r="F68" s="661" t="s">
        <v>3503</v>
      </c>
      <c r="G68" s="661" t="s">
        <v>3552</v>
      </c>
      <c r="H68" s="661" t="s">
        <v>565</v>
      </c>
      <c r="I68" s="661" t="s">
        <v>3553</v>
      </c>
      <c r="J68" s="661" t="s">
        <v>742</v>
      </c>
      <c r="K68" s="661" t="s">
        <v>3554</v>
      </c>
      <c r="L68" s="662">
        <v>30.47</v>
      </c>
      <c r="M68" s="662">
        <v>213.29</v>
      </c>
      <c r="N68" s="661">
        <v>7</v>
      </c>
      <c r="O68" s="744">
        <v>4.5</v>
      </c>
      <c r="P68" s="662">
        <v>30.47</v>
      </c>
      <c r="Q68" s="677">
        <v>0.14285714285714285</v>
      </c>
      <c r="R68" s="661">
        <v>1</v>
      </c>
      <c r="S68" s="677">
        <v>0.14285714285714285</v>
      </c>
      <c r="T68" s="744">
        <v>0.5</v>
      </c>
      <c r="U68" s="700">
        <v>0.1111111111111111</v>
      </c>
    </row>
    <row r="69" spans="1:21" ht="14.4" customHeight="1" x14ac:dyDescent="0.3">
      <c r="A69" s="660">
        <v>50</v>
      </c>
      <c r="B69" s="661" t="s">
        <v>564</v>
      </c>
      <c r="C69" s="661" t="s">
        <v>3506</v>
      </c>
      <c r="D69" s="742" t="s">
        <v>4521</v>
      </c>
      <c r="E69" s="743" t="s">
        <v>3514</v>
      </c>
      <c r="F69" s="661" t="s">
        <v>3503</v>
      </c>
      <c r="G69" s="661" t="s">
        <v>3613</v>
      </c>
      <c r="H69" s="661" t="s">
        <v>565</v>
      </c>
      <c r="I69" s="661" t="s">
        <v>1641</v>
      </c>
      <c r="J69" s="661" t="s">
        <v>1642</v>
      </c>
      <c r="K69" s="661" t="s">
        <v>3614</v>
      </c>
      <c r="L69" s="662">
        <v>22.44</v>
      </c>
      <c r="M69" s="662">
        <v>44.88</v>
      </c>
      <c r="N69" s="661">
        <v>2</v>
      </c>
      <c r="O69" s="744">
        <v>1.5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50</v>
      </c>
      <c r="B70" s="661" t="s">
        <v>564</v>
      </c>
      <c r="C70" s="661" t="s">
        <v>3506</v>
      </c>
      <c r="D70" s="742" t="s">
        <v>4521</v>
      </c>
      <c r="E70" s="743" t="s">
        <v>3514</v>
      </c>
      <c r="F70" s="661" t="s">
        <v>3503</v>
      </c>
      <c r="G70" s="661" t="s">
        <v>3615</v>
      </c>
      <c r="H70" s="661" t="s">
        <v>1311</v>
      </c>
      <c r="I70" s="661" t="s">
        <v>1487</v>
      </c>
      <c r="J70" s="661" t="s">
        <v>1488</v>
      </c>
      <c r="K70" s="661" t="s">
        <v>1489</v>
      </c>
      <c r="L70" s="662">
        <v>109.97</v>
      </c>
      <c r="M70" s="662">
        <v>109.97</v>
      </c>
      <c r="N70" s="661">
        <v>1</v>
      </c>
      <c r="O70" s="744">
        <v>0.5</v>
      </c>
      <c r="P70" s="662"/>
      <c r="Q70" s="677">
        <v>0</v>
      </c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50</v>
      </c>
      <c r="B71" s="661" t="s">
        <v>564</v>
      </c>
      <c r="C71" s="661" t="s">
        <v>3506</v>
      </c>
      <c r="D71" s="742" t="s">
        <v>4521</v>
      </c>
      <c r="E71" s="743" t="s">
        <v>3514</v>
      </c>
      <c r="F71" s="661" t="s">
        <v>3503</v>
      </c>
      <c r="G71" s="661" t="s">
        <v>3616</v>
      </c>
      <c r="H71" s="661" t="s">
        <v>565</v>
      </c>
      <c r="I71" s="661" t="s">
        <v>779</v>
      </c>
      <c r="J71" s="661" t="s">
        <v>780</v>
      </c>
      <c r="K71" s="661" t="s">
        <v>3561</v>
      </c>
      <c r="L71" s="662">
        <v>94.04</v>
      </c>
      <c r="M71" s="662">
        <v>94.04</v>
      </c>
      <c r="N71" s="661">
        <v>1</v>
      </c>
      <c r="O71" s="744">
        <v>0.5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50</v>
      </c>
      <c r="B72" s="661" t="s">
        <v>564</v>
      </c>
      <c r="C72" s="661" t="s">
        <v>3506</v>
      </c>
      <c r="D72" s="742" t="s">
        <v>4521</v>
      </c>
      <c r="E72" s="743" t="s">
        <v>3514</v>
      </c>
      <c r="F72" s="661" t="s">
        <v>3503</v>
      </c>
      <c r="G72" s="661" t="s">
        <v>3617</v>
      </c>
      <c r="H72" s="661" t="s">
        <v>565</v>
      </c>
      <c r="I72" s="661" t="s">
        <v>3618</v>
      </c>
      <c r="J72" s="661" t="s">
        <v>3619</v>
      </c>
      <c r="K72" s="661" t="s">
        <v>3620</v>
      </c>
      <c r="L72" s="662">
        <v>0</v>
      </c>
      <c r="M72" s="662">
        <v>0</v>
      </c>
      <c r="N72" s="661">
        <v>1</v>
      </c>
      <c r="O72" s="744">
        <v>0.5</v>
      </c>
      <c r="P72" s="662">
        <v>0</v>
      </c>
      <c r="Q72" s="677"/>
      <c r="R72" s="661">
        <v>1</v>
      </c>
      <c r="S72" s="677">
        <v>1</v>
      </c>
      <c r="T72" s="744">
        <v>0.5</v>
      </c>
      <c r="U72" s="700">
        <v>1</v>
      </c>
    </row>
    <row r="73" spans="1:21" ht="14.4" customHeight="1" x14ac:dyDescent="0.3">
      <c r="A73" s="660">
        <v>50</v>
      </c>
      <c r="B73" s="661" t="s">
        <v>564</v>
      </c>
      <c r="C73" s="661" t="s">
        <v>3506</v>
      </c>
      <c r="D73" s="742" t="s">
        <v>4521</v>
      </c>
      <c r="E73" s="743" t="s">
        <v>3514</v>
      </c>
      <c r="F73" s="661" t="s">
        <v>3503</v>
      </c>
      <c r="G73" s="661" t="s">
        <v>3555</v>
      </c>
      <c r="H73" s="661" t="s">
        <v>565</v>
      </c>
      <c r="I73" s="661" t="s">
        <v>829</v>
      </c>
      <c r="J73" s="661" t="s">
        <v>830</v>
      </c>
      <c r="K73" s="661" t="s">
        <v>831</v>
      </c>
      <c r="L73" s="662">
        <v>43.94</v>
      </c>
      <c r="M73" s="662">
        <v>87.88</v>
      </c>
      <c r="N73" s="661">
        <v>2</v>
      </c>
      <c r="O73" s="744">
        <v>1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50</v>
      </c>
      <c r="B74" s="661" t="s">
        <v>564</v>
      </c>
      <c r="C74" s="661" t="s">
        <v>3506</v>
      </c>
      <c r="D74" s="742" t="s">
        <v>4521</v>
      </c>
      <c r="E74" s="743" t="s">
        <v>3514</v>
      </c>
      <c r="F74" s="661" t="s">
        <v>3503</v>
      </c>
      <c r="G74" s="661" t="s">
        <v>3558</v>
      </c>
      <c r="H74" s="661" t="s">
        <v>1311</v>
      </c>
      <c r="I74" s="661" t="s">
        <v>3621</v>
      </c>
      <c r="J74" s="661" t="s">
        <v>3622</v>
      </c>
      <c r="K74" s="661" t="s">
        <v>3623</v>
      </c>
      <c r="L74" s="662">
        <v>120.61</v>
      </c>
      <c r="M74" s="662">
        <v>241.22</v>
      </c>
      <c r="N74" s="661">
        <v>2</v>
      </c>
      <c r="O74" s="744">
        <v>1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50</v>
      </c>
      <c r="B75" s="661" t="s">
        <v>564</v>
      </c>
      <c r="C75" s="661" t="s">
        <v>3506</v>
      </c>
      <c r="D75" s="742" t="s">
        <v>4521</v>
      </c>
      <c r="E75" s="743" t="s">
        <v>3514</v>
      </c>
      <c r="F75" s="661" t="s">
        <v>3503</v>
      </c>
      <c r="G75" s="661" t="s">
        <v>3558</v>
      </c>
      <c r="H75" s="661" t="s">
        <v>1311</v>
      </c>
      <c r="I75" s="661" t="s">
        <v>1429</v>
      </c>
      <c r="J75" s="661" t="s">
        <v>3364</v>
      </c>
      <c r="K75" s="661" t="s">
        <v>977</v>
      </c>
      <c r="L75" s="662">
        <v>184.74</v>
      </c>
      <c r="M75" s="662">
        <v>738.96</v>
      </c>
      <c r="N75" s="661">
        <v>4</v>
      </c>
      <c r="O75" s="744">
        <v>2.5</v>
      </c>
      <c r="P75" s="662">
        <v>184.74</v>
      </c>
      <c r="Q75" s="677">
        <v>0.25</v>
      </c>
      <c r="R75" s="661">
        <v>1</v>
      </c>
      <c r="S75" s="677">
        <v>0.25</v>
      </c>
      <c r="T75" s="744">
        <v>1</v>
      </c>
      <c r="U75" s="700">
        <v>0.4</v>
      </c>
    </row>
    <row r="76" spans="1:21" ht="14.4" customHeight="1" x14ac:dyDescent="0.3">
      <c r="A76" s="660">
        <v>50</v>
      </c>
      <c r="B76" s="661" t="s">
        <v>564</v>
      </c>
      <c r="C76" s="661" t="s">
        <v>3506</v>
      </c>
      <c r="D76" s="742" t="s">
        <v>4521</v>
      </c>
      <c r="E76" s="743" t="s">
        <v>3514</v>
      </c>
      <c r="F76" s="661" t="s">
        <v>3503</v>
      </c>
      <c r="G76" s="661" t="s">
        <v>3624</v>
      </c>
      <c r="H76" s="661" t="s">
        <v>565</v>
      </c>
      <c r="I76" s="661" t="s">
        <v>3625</v>
      </c>
      <c r="J76" s="661" t="s">
        <v>3626</v>
      </c>
      <c r="K76" s="661" t="s">
        <v>2064</v>
      </c>
      <c r="L76" s="662">
        <v>0</v>
      </c>
      <c r="M76" s="662">
        <v>0</v>
      </c>
      <c r="N76" s="661">
        <v>1</v>
      </c>
      <c r="O76" s="744">
        <v>0.5</v>
      </c>
      <c r="P76" s="662"/>
      <c r="Q76" s="677"/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50</v>
      </c>
      <c r="B77" s="661" t="s">
        <v>564</v>
      </c>
      <c r="C77" s="661" t="s">
        <v>3506</v>
      </c>
      <c r="D77" s="742" t="s">
        <v>4521</v>
      </c>
      <c r="E77" s="743" t="s">
        <v>3514</v>
      </c>
      <c r="F77" s="661" t="s">
        <v>3503</v>
      </c>
      <c r="G77" s="661" t="s">
        <v>3627</v>
      </c>
      <c r="H77" s="661" t="s">
        <v>565</v>
      </c>
      <c r="I77" s="661" t="s">
        <v>3628</v>
      </c>
      <c r="J77" s="661" t="s">
        <v>3629</v>
      </c>
      <c r="K77" s="661" t="s">
        <v>1088</v>
      </c>
      <c r="L77" s="662">
        <v>280.77</v>
      </c>
      <c r="M77" s="662">
        <v>280.77</v>
      </c>
      <c r="N77" s="661">
        <v>1</v>
      </c>
      <c r="O77" s="744">
        <v>1</v>
      </c>
      <c r="P77" s="662">
        <v>280.77</v>
      </c>
      <c r="Q77" s="677">
        <v>1</v>
      </c>
      <c r="R77" s="661">
        <v>1</v>
      </c>
      <c r="S77" s="677">
        <v>1</v>
      </c>
      <c r="T77" s="744">
        <v>1</v>
      </c>
      <c r="U77" s="700">
        <v>1</v>
      </c>
    </row>
    <row r="78" spans="1:21" ht="14.4" customHeight="1" x14ac:dyDescent="0.3">
      <c r="A78" s="660">
        <v>50</v>
      </c>
      <c r="B78" s="661" t="s">
        <v>564</v>
      </c>
      <c r="C78" s="661" t="s">
        <v>3506</v>
      </c>
      <c r="D78" s="742" t="s">
        <v>4521</v>
      </c>
      <c r="E78" s="743" t="s">
        <v>3515</v>
      </c>
      <c r="F78" s="661" t="s">
        <v>3503</v>
      </c>
      <c r="G78" s="661" t="s">
        <v>3525</v>
      </c>
      <c r="H78" s="661" t="s">
        <v>1311</v>
      </c>
      <c r="I78" s="661" t="s">
        <v>1330</v>
      </c>
      <c r="J78" s="661" t="s">
        <v>1331</v>
      </c>
      <c r="K78" s="661" t="s">
        <v>3373</v>
      </c>
      <c r="L78" s="662">
        <v>72</v>
      </c>
      <c r="M78" s="662">
        <v>504</v>
      </c>
      <c r="N78" s="661">
        <v>7</v>
      </c>
      <c r="O78" s="744">
        <v>3.5</v>
      </c>
      <c r="P78" s="662">
        <v>72</v>
      </c>
      <c r="Q78" s="677">
        <v>0.14285714285714285</v>
      </c>
      <c r="R78" s="661">
        <v>1</v>
      </c>
      <c r="S78" s="677">
        <v>0.14285714285714285</v>
      </c>
      <c r="T78" s="744">
        <v>0.5</v>
      </c>
      <c r="U78" s="700">
        <v>0.14285714285714285</v>
      </c>
    </row>
    <row r="79" spans="1:21" ht="14.4" customHeight="1" x14ac:dyDescent="0.3">
      <c r="A79" s="660">
        <v>50</v>
      </c>
      <c r="B79" s="661" t="s">
        <v>564</v>
      </c>
      <c r="C79" s="661" t="s">
        <v>3506</v>
      </c>
      <c r="D79" s="742" t="s">
        <v>4521</v>
      </c>
      <c r="E79" s="743" t="s">
        <v>3515</v>
      </c>
      <c r="F79" s="661" t="s">
        <v>3503</v>
      </c>
      <c r="G79" s="661" t="s">
        <v>3526</v>
      </c>
      <c r="H79" s="661" t="s">
        <v>1311</v>
      </c>
      <c r="I79" s="661" t="s">
        <v>3562</v>
      </c>
      <c r="J79" s="661" t="s">
        <v>3563</v>
      </c>
      <c r="K79" s="661" t="s">
        <v>3564</v>
      </c>
      <c r="L79" s="662">
        <v>278.64</v>
      </c>
      <c r="M79" s="662">
        <v>278.64</v>
      </c>
      <c r="N79" s="661">
        <v>1</v>
      </c>
      <c r="O79" s="744">
        <v>0.5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50</v>
      </c>
      <c r="B80" s="661" t="s">
        <v>564</v>
      </c>
      <c r="C80" s="661" t="s">
        <v>3506</v>
      </c>
      <c r="D80" s="742" t="s">
        <v>4521</v>
      </c>
      <c r="E80" s="743" t="s">
        <v>3515</v>
      </c>
      <c r="F80" s="661" t="s">
        <v>3503</v>
      </c>
      <c r="G80" s="661" t="s">
        <v>3526</v>
      </c>
      <c r="H80" s="661" t="s">
        <v>1311</v>
      </c>
      <c r="I80" s="661" t="s">
        <v>1425</v>
      </c>
      <c r="J80" s="661" t="s">
        <v>1426</v>
      </c>
      <c r="K80" s="661" t="s">
        <v>3393</v>
      </c>
      <c r="L80" s="662">
        <v>392.42</v>
      </c>
      <c r="M80" s="662">
        <v>392.42</v>
      </c>
      <c r="N80" s="661">
        <v>1</v>
      </c>
      <c r="O80" s="744">
        <v>0.5</v>
      </c>
      <c r="P80" s="662"/>
      <c r="Q80" s="677">
        <v>0</v>
      </c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50</v>
      </c>
      <c r="B81" s="661" t="s">
        <v>564</v>
      </c>
      <c r="C81" s="661" t="s">
        <v>3506</v>
      </c>
      <c r="D81" s="742" t="s">
        <v>4521</v>
      </c>
      <c r="E81" s="743" t="s">
        <v>3515</v>
      </c>
      <c r="F81" s="661" t="s">
        <v>3503</v>
      </c>
      <c r="G81" s="661" t="s">
        <v>3526</v>
      </c>
      <c r="H81" s="661" t="s">
        <v>1311</v>
      </c>
      <c r="I81" s="661" t="s">
        <v>1495</v>
      </c>
      <c r="J81" s="661" t="s">
        <v>1500</v>
      </c>
      <c r="K81" s="661" t="s">
        <v>1512</v>
      </c>
      <c r="L81" s="662">
        <v>193.1</v>
      </c>
      <c r="M81" s="662">
        <v>386.2</v>
      </c>
      <c r="N81" s="661">
        <v>2</v>
      </c>
      <c r="O81" s="744">
        <v>1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50</v>
      </c>
      <c r="B82" s="661" t="s">
        <v>564</v>
      </c>
      <c r="C82" s="661" t="s">
        <v>3506</v>
      </c>
      <c r="D82" s="742" t="s">
        <v>4521</v>
      </c>
      <c r="E82" s="743" t="s">
        <v>3515</v>
      </c>
      <c r="F82" s="661" t="s">
        <v>3503</v>
      </c>
      <c r="G82" s="661" t="s">
        <v>3526</v>
      </c>
      <c r="H82" s="661" t="s">
        <v>1311</v>
      </c>
      <c r="I82" s="661" t="s">
        <v>1499</v>
      </c>
      <c r="J82" s="661" t="s">
        <v>1500</v>
      </c>
      <c r="K82" s="661" t="s">
        <v>3394</v>
      </c>
      <c r="L82" s="662">
        <v>643.69000000000005</v>
      </c>
      <c r="M82" s="662">
        <v>643.69000000000005</v>
      </c>
      <c r="N82" s="661">
        <v>1</v>
      </c>
      <c r="O82" s="744">
        <v>1</v>
      </c>
      <c r="P82" s="662"/>
      <c r="Q82" s="677">
        <v>0</v>
      </c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50</v>
      </c>
      <c r="B83" s="661" t="s">
        <v>564</v>
      </c>
      <c r="C83" s="661" t="s">
        <v>3506</v>
      </c>
      <c r="D83" s="742" t="s">
        <v>4521</v>
      </c>
      <c r="E83" s="743" t="s">
        <v>3515</v>
      </c>
      <c r="F83" s="661" t="s">
        <v>3503</v>
      </c>
      <c r="G83" s="661" t="s">
        <v>3526</v>
      </c>
      <c r="H83" s="661" t="s">
        <v>1311</v>
      </c>
      <c r="I83" s="661" t="s">
        <v>1499</v>
      </c>
      <c r="J83" s="661" t="s">
        <v>1500</v>
      </c>
      <c r="K83" s="661" t="s">
        <v>3394</v>
      </c>
      <c r="L83" s="662">
        <v>603.73</v>
      </c>
      <c r="M83" s="662">
        <v>603.73</v>
      </c>
      <c r="N83" s="661">
        <v>1</v>
      </c>
      <c r="O83" s="744">
        <v>0.5</v>
      </c>
      <c r="P83" s="662"/>
      <c r="Q83" s="677">
        <v>0</v>
      </c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50</v>
      </c>
      <c r="B84" s="661" t="s">
        <v>564</v>
      </c>
      <c r="C84" s="661" t="s">
        <v>3506</v>
      </c>
      <c r="D84" s="742" t="s">
        <v>4521</v>
      </c>
      <c r="E84" s="743" t="s">
        <v>3515</v>
      </c>
      <c r="F84" s="661" t="s">
        <v>3503</v>
      </c>
      <c r="G84" s="661" t="s">
        <v>3529</v>
      </c>
      <c r="H84" s="661" t="s">
        <v>1311</v>
      </c>
      <c r="I84" s="661" t="s">
        <v>1377</v>
      </c>
      <c r="J84" s="661" t="s">
        <v>1378</v>
      </c>
      <c r="K84" s="661" t="s">
        <v>1165</v>
      </c>
      <c r="L84" s="662">
        <v>35.11</v>
      </c>
      <c r="M84" s="662">
        <v>456.43000000000012</v>
      </c>
      <c r="N84" s="661">
        <v>13</v>
      </c>
      <c r="O84" s="744">
        <v>6.5</v>
      </c>
      <c r="P84" s="662">
        <v>35.11</v>
      </c>
      <c r="Q84" s="677">
        <v>7.69230769230769E-2</v>
      </c>
      <c r="R84" s="661">
        <v>1</v>
      </c>
      <c r="S84" s="677">
        <v>7.6923076923076927E-2</v>
      </c>
      <c r="T84" s="744">
        <v>0.5</v>
      </c>
      <c r="U84" s="700">
        <v>7.6923076923076927E-2</v>
      </c>
    </row>
    <row r="85" spans="1:21" ht="14.4" customHeight="1" x14ac:dyDescent="0.3">
      <c r="A85" s="660">
        <v>50</v>
      </c>
      <c r="B85" s="661" t="s">
        <v>564</v>
      </c>
      <c r="C85" s="661" t="s">
        <v>3506</v>
      </c>
      <c r="D85" s="742" t="s">
        <v>4521</v>
      </c>
      <c r="E85" s="743" t="s">
        <v>3515</v>
      </c>
      <c r="F85" s="661" t="s">
        <v>3503</v>
      </c>
      <c r="G85" s="661" t="s">
        <v>3529</v>
      </c>
      <c r="H85" s="661" t="s">
        <v>1311</v>
      </c>
      <c r="I85" s="661" t="s">
        <v>1380</v>
      </c>
      <c r="J85" s="661" t="s">
        <v>1381</v>
      </c>
      <c r="K85" s="661" t="s">
        <v>1382</v>
      </c>
      <c r="L85" s="662">
        <v>70.23</v>
      </c>
      <c r="M85" s="662">
        <v>140.46</v>
      </c>
      <c r="N85" s="661">
        <v>2</v>
      </c>
      <c r="O85" s="744">
        <v>1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50</v>
      </c>
      <c r="B86" s="661" t="s">
        <v>564</v>
      </c>
      <c r="C86" s="661" t="s">
        <v>3506</v>
      </c>
      <c r="D86" s="742" t="s">
        <v>4521</v>
      </c>
      <c r="E86" s="743" t="s">
        <v>3515</v>
      </c>
      <c r="F86" s="661" t="s">
        <v>3503</v>
      </c>
      <c r="G86" s="661" t="s">
        <v>3530</v>
      </c>
      <c r="H86" s="661" t="s">
        <v>565</v>
      </c>
      <c r="I86" s="661" t="s">
        <v>3531</v>
      </c>
      <c r="J86" s="661" t="s">
        <v>3532</v>
      </c>
      <c r="K86" s="661" t="s">
        <v>3533</v>
      </c>
      <c r="L86" s="662">
        <v>0</v>
      </c>
      <c r="M86" s="662">
        <v>0</v>
      </c>
      <c r="N86" s="661">
        <v>1</v>
      </c>
      <c r="O86" s="744">
        <v>0.5</v>
      </c>
      <c r="P86" s="662"/>
      <c r="Q86" s="677"/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50</v>
      </c>
      <c r="B87" s="661" t="s">
        <v>564</v>
      </c>
      <c r="C87" s="661" t="s">
        <v>3506</v>
      </c>
      <c r="D87" s="742" t="s">
        <v>4521</v>
      </c>
      <c r="E87" s="743" t="s">
        <v>3515</v>
      </c>
      <c r="F87" s="661" t="s">
        <v>3503</v>
      </c>
      <c r="G87" s="661" t="s">
        <v>3534</v>
      </c>
      <c r="H87" s="661" t="s">
        <v>565</v>
      </c>
      <c r="I87" s="661" t="s">
        <v>3581</v>
      </c>
      <c r="J87" s="661" t="s">
        <v>3536</v>
      </c>
      <c r="K87" s="661" t="s">
        <v>969</v>
      </c>
      <c r="L87" s="662">
        <v>53.78</v>
      </c>
      <c r="M87" s="662">
        <v>107.56</v>
      </c>
      <c r="N87" s="661">
        <v>2</v>
      </c>
      <c r="O87" s="744">
        <v>1</v>
      </c>
      <c r="P87" s="662"/>
      <c r="Q87" s="677">
        <v>0</v>
      </c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50</v>
      </c>
      <c r="B88" s="661" t="s">
        <v>564</v>
      </c>
      <c r="C88" s="661" t="s">
        <v>3506</v>
      </c>
      <c r="D88" s="742" t="s">
        <v>4521</v>
      </c>
      <c r="E88" s="743" t="s">
        <v>3515</v>
      </c>
      <c r="F88" s="661" t="s">
        <v>3503</v>
      </c>
      <c r="G88" s="661" t="s">
        <v>3534</v>
      </c>
      <c r="H88" s="661" t="s">
        <v>565</v>
      </c>
      <c r="I88" s="661" t="s">
        <v>3630</v>
      </c>
      <c r="J88" s="661" t="s">
        <v>3583</v>
      </c>
      <c r="K88" s="661" t="s">
        <v>3537</v>
      </c>
      <c r="L88" s="662">
        <v>0</v>
      </c>
      <c r="M88" s="662">
        <v>0</v>
      </c>
      <c r="N88" s="661">
        <v>2</v>
      </c>
      <c r="O88" s="744">
        <v>1</v>
      </c>
      <c r="P88" s="662"/>
      <c r="Q88" s="677"/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50</v>
      </c>
      <c r="B89" s="661" t="s">
        <v>564</v>
      </c>
      <c r="C89" s="661" t="s">
        <v>3506</v>
      </c>
      <c r="D89" s="742" t="s">
        <v>4521</v>
      </c>
      <c r="E89" s="743" t="s">
        <v>3515</v>
      </c>
      <c r="F89" s="661" t="s">
        <v>3503</v>
      </c>
      <c r="G89" s="661" t="s">
        <v>3534</v>
      </c>
      <c r="H89" s="661" t="s">
        <v>565</v>
      </c>
      <c r="I89" s="661" t="s">
        <v>3582</v>
      </c>
      <c r="J89" s="661" t="s">
        <v>3583</v>
      </c>
      <c r="K89" s="661" t="s">
        <v>969</v>
      </c>
      <c r="L89" s="662">
        <v>40.340000000000003</v>
      </c>
      <c r="M89" s="662">
        <v>161.36000000000001</v>
      </c>
      <c r="N89" s="661">
        <v>4</v>
      </c>
      <c r="O89" s="744">
        <v>2.5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50</v>
      </c>
      <c r="B90" s="661" t="s">
        <v>564</v>
      </c>
      <c r="C90" s="661" t="s">
        <v>3506</v>
      </c>
      <c r="D90" s="742" t="s">
        <v>4521</v>
      </c>
      <c r="E90" s="743" t="s">
        <v>3515</v>
      </c>
      <c r="F90" s="661" t="s">
        <v>3503</v>
      </c>
      <c r="G90" s="661" t="s">
        <v>3590</v>
      </c>
      <c r="H90" s="661" t="s">
        <v>1311</v>
      </c>
      <c r="I90" s="661" t="s">
        <v>1461</v>
      </c>
      <c r="J90" s="661" t="s">
        <v>1462</v>
      </c>
      <c r="K90" s="661" t="s">
        <v>1463</v>
      </c>
      <c r="L90" s="662">
        <v>8.7899999999999991</v>
      </c>
      <c r="M90" s="662">
        <v>8.7899999999999991</v>
      </c>
      <c r="N90" s="661">
        <v>1</v>
      </c>
      <c r="O90" s="744">
        <v>1</v>
      </c>
      <c r="P90" s="662"/>
      <c r="Q90" s="677">
        <v>0</v>
      </c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50</v>
      </c>
      <c r="B91" s="661" t="s">
        <v>564</v>
      </c>
      <c r="C91" s="661" t="s">
        <v>3506</v>
      </c>
      <c r="D91" s="742" t="s">
        <v>4521</v>
      </c>
      <c r="E91" s="743" t="s">
        <v>3515</v>
      </c>
      <c r="F91" s="661" t="s">
        <v>3503</v>
      </c>
      <c r="G91" s="661" t="s">
        <v>3538</v>
      </c>
      <c r="H91" s="661" t="s">
        <v>1311</v>
      </c>
      <c r="I91" s="661" t="s">
        <v>1561</v>
      </c>
      <c r="J91" s="661" t="s">
        <v>1562</v>
      </c>
      <c r="K91" s="661" t="s">
        <v>1563</v>
      </c>
      <c r="L91" s="662">
        <v>93.43</v>
      </c>
      <c r="M91" s="662">
        <v>93.43</v>
      </c>
      <c r="N91" s="661">
        <v>1</v>
      </c>
      <c r="O91" s="744">
        <v>0.5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50</v>
      </c>
      <c r="B92" s="661" t="s">
        <v>564</v>
      </c>
      <c r="C92" s="661" t="s">
        <v>3506</v>
      </c>
      <c r="D92" s="742" t="s">
        <v>4521</v>
      </c>
      <c r="E92" s="743" t="s">
        <v>3515</v>
      </c>
      <c r="F92" s="661" t="s">
        <v>3503</v>
      </c>
      <c r="G92" s="661" t="s">
        <v>3538</v>
      </c>
      <c r="H92" s="661" t="s">
        <v>1311</v>
      </c>
      <c r="I92" s="661" t="s">
        <v>1574</v>
      </c>
      <c r="J92" s="661" t="s">
        <v>1562</v>
      </c>
      <c r="K92" s="661" t="s">
        <v>1575</v>
      </c>
      <c r="L92" s="662">
        <v>186.87</v>
      </c>
      <c r="M92" s="662">
        <v>1681.83</v>
      </c>
      <c r="N92" s="661">
        <v>9</v>
      </c>
      <c r="O92" s="744">
        <v>5</v>
      </c>
      <c r="P92" s="662">
        <v>186.87</v>
      </c>
      <c r="Q92" s="677">
        <v>0.11111111111111112</v>
      </c>
      <c r="R92" s="661">
        <v>1</v>
      </c>
      <c r="S92" s="677">
        <v>0.1111111111111111</v>
      </c>
      <c r="T92" s="744">
        <v>1</v>
      </c>
      <c r="U92" s="700">
        <v>0.2</v>
      </c>
    </row>
    <row r="93" spans="1:21" ht="14.4" customHeight="1" x14ac:dyDescent="0.3">
      <c r="A93" s="660">
        <v>50</v>
      </c>
      <c r="B93" s="661" t="s">
        <v>564</v>
      </c>
      <c r="C93" s="661" t="s">
        <v>3506</v>
      </c>
      <c r="D93" s="742" t="s">
        <v>4521</v>
      </c>
      <c r="E93" s="743" t="s">
        <v>3515</v>
      </c>
      <c r="F93" s="661" t="s">
        <v>3503</v>
      </c>
      <c r="G93" s="661" t="s">
        <v>3541</v>
      </c>
      <c r="H93" s="661" t="s">
        <v>565</v>
      </c>
      <c r="I93" s="661" t="s">
        <v>3594</v>
      </c>
      <c r="J93" s="661" t="s">
        <v>3595</v>
      </c>
      <c r="K93" s="661" t="s">
        <v>3438</v>
      </c>
      <c r="L93" s="662">
        <v>0</v>
      </c>
      <c r="M93" s="662">
        <v>0</v>
      </c>
      <c r="N93" s="661">
        <v>1</v>
      </c>
      <c r="O93" s="744">
        <v>0.5</v>
      </c>
      <c r="P93" s="662"/>
      <c r="Q93" s="677"/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50</v>
      </c>
      <c r="B94" s="661" t="s">
        <v>564</v>
      </c>
      <c r="C94" s="661" t="s">
        <v>3506</v>
      </c>
      <c r="D94" s="742" t="s">
        <v>4521</v>
      </c>
      <c r="E94" s="743" t="s">
        <v>3515</v>
      </c>
      <c r="F94" s="661" t="s">
        <v>3503</v>
      </c>
      <c r="G94" s="661" t="s">
        <v>3541</v>
      </c>
      <c r="H94" s="661" t="s">
        <v>565</v>
      </c>
      <c r="I94" s="661" t="s">
        <v>968</v>
      </c>
      <c r="J94" s="661" t="s">
        <v>958</v>
      </c>
      <c r="K94" s="661" t="s">
        <v>969</v>
      </c>
      <c r="L94" s="662">
        <v>26.37</v>
      </c>
      <c r="M94" s="662">
        <v>26.37</v>
      </c>
      <c r="N94" s="661">
        <v>1</v>
      </c>
      <c r="O94" s="744">
        <v>1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50</v>
      </c>
      <c r="B95" s="661" t="s">
        <v>564</v>
      </c>
      <c r="C95" s="661" t="s">
        <v>3506</v>
      </c>
      <c r="D95" s="742" t="s">
        <v>4521</v>
      </c>
      <c r="E95" s="743" t="s">
        <v>3515</v>
      </c>
      <c r="F95" s="661" t="s">
        <v>3503</v>
      </c>
      <c r="G95" s="661" t="s">
        <v>3541</v>
      </c>
      <c r="H95" s="661" t="s">
        <v>565</v>
      </c>
      <c r="I95" s="661" t="s">
        <v>957</v>
      </c>
      <c r="J95" s="661" t="s">
        <v>958</v>
      </c>
      <c r="K95" s="661" t="s">
        <v>959</v>
      </c>
      <c r="L95" s="662">
        <v>52.75</v>
      </c>
      <c r="M95" s="662">
        <v>263.75</v>
      </c>
      <c r="N95" s="661">
        <v>5</v>
      </c>
      <c r="O95" s="744">
        <v>2.5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50</v>
      </c>
      <c r="B96" s="661" t="s">
        <v>564</v>
      </c>
      <c r="C96" s="661" t="s">
        <v>3506</v>
      </c>
      <c r="D96" s="742" t="s">
        <v>4521</v>
      </c>
      <c r="E96" s="743" t="s">
        <v>3515</v>
      </c>
      <c r="F96" s="661" t="s">
        <v>3503</v>
      </c>
      <c r="G96" s="661" t="s">
        <v>3541</v>
      </c>
      <c r="H96" s="661" t="s">
        <v>565</v>
      </c>
      <c r="I96" s="661" t="s">
        <v>3631</v>
      </c>
      <c r="J96" s="661" t="s">
        <v>3595</v>
      </c>
      <c r="K96" s="661" t="s">
        <v>3632</v>
      </c>
      <c r="L96" s="662">
        <v>0</v>
      </c>
      <c r="M96" s="662">
        <v>0</v>
      </c>
      <c r="N96" s="661">
        <v>1</v>
      </c>
      <c r="O96" s="744">
        <v>0.5</v>
      </c>
      <c r="P96" s="662"/>
      <c r="Q96" s="677"/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50</v>
      </c>
      <c r="B97" s="661" t="s">
        <v>564</v>
      </c>
      <c r="C97" s="661" t="s">
        <v>3506</v>
      </c>
      <c r="D97" s="742" t="s">
        <v>4521</v>
      </c>
      <c r="E97" s="743" t="s">
        <v>3515</v>
      </c>
      <c r="F97" s="661" t="s">
        <v>3503</v>
      </c>
      <c r="G97" s="661" t="s">
        <v>3541</v>
      </c>
      <c r="H97" s="661" t="s">
        <v>565</v>
      </c>
      <c r="I97" s="661" t="s">
        <v>3542</v>
      </c>
      <c r="J97" s="661" t="s">
        <v>958</v>
      </c>
      <c r="K97" s="661" t="s">
        <v>3537</v>
      </c>
      <c r="L97" s="662">
        <v>10.55</v>
      </c>
      <c r="M97" s="662">
        <v>10.55</v>
      </c>
      <c r="N97" s="661">
        <v>1</v>
      </c>
      <c r="O97" s="744">
        <v>0.5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50</v>
      </c>
      <c r="B98" s="661" t="s">
        <v>564</v>
      </c>
      <c r="C98" s="661" t="s">
        <v>3506</v>
      </c>
      <c r="D98" s="742" t="s">
        <v>4521</v>
      </c>
      <c r="E98" s="743" t="s">
        <v>3515</v>
      </c>
      <c r="F98" s="661" t="s">
        <v>3503</v>
      </c>
      <c r="G98" s="661" t="s">
        <v>3541</v>
      </c>
      <c r="H98" s="661" t="s">
        <v>565</v>
      </c>
      <c r="I98" s="661" t="s">
        <v>3633</v>
      </c>
      <c r="J98" s="661" t="s">
        <v>3595</v>
      </c>
      <c r="K98" s="661" t="s">
        <v>3634</v>
      </c>
      <c r="L98" s="662">
        <v>29.54</v>
      </c>
      <c r="M98" s="662">
        <v>29.54</v>
      </c>
      <c r="N98" s="661">
        <v>1</v>
      </c>
      <c r="O98" s="744">
        <v>0.5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50</v>
      </c>
      <c r="B99" s="661" t="s">
        <v>564</v>
      </c>
      <c r="C99" s="661" t="s">
        <v>3506</v>
      </c>
      <c r="D99" s="742" t="s">
        <v>4521</v>
      </c>
      <c r="E99" s="743" t="s">
        <v>3515</v>
      </c>
      <c r="F99" s="661" t="s">
        <v>3503</v>
      </c>
      <c r="G99" s="661" t="s">
        <v>3635</v>
      </c>
      <c r="H99" s="661" t="s">
        <v>1311</v>
      </c>
      <c r="I99" s="661" t="s">
        <v>3636</v>
      </c>
      <c r="J99" s="661" t="s">
        <v>1565</v>
      </c>
      <c r="K99" s="661" t="s">
        <v>1566</v>
      </c>
      <c r="L99" s="662">
        <v>101.68</v>
      </c>
      <c r="M99" s="662">
        <v>101.68</v>
      </c>
      <c r="N99" s="661">
        <v>1</v>
      </c>
      <c r="O99" s="744">
        <v>0.5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50</v>
      </c>
      <c r="B100" s="661" t="s">
        <v>564</v>
      </c>
      <c r="C100" s="661" t="s">
        <v>3506</v>
      </c>
      <c r="D100" s="742" t="s">
        <v>4521</v>
      </c>
      <c r="E100" s="743" t="s">
        <v>3515</v>
      </c>
      <c r="F100" s="661" t="s">
        <v>3503</v>
      </c>
      <c r="G100" s="661" t="s">
        <v>3543</v>
      </c>
      <c r="H100" s="661" t="s">
        <v>565</v>
      </c>
      <c r="I100" s="661" t="s">
        <v>3637</v>
      </c>
      <c r="J100" s="661" t="s">
        <v>3638</v>
      </c>
      <c r="K100" s="661" t="s">
        <v>3639</v>
      </c>
      <c r="L100" s="662">
        <v>35.11</v>
      </c>
      <c r="M100" s="662">
        <v>35.11</v>
      </c>
      <c r="N100" s="661">
        <v>1</v>
      </c>
      <c r="O100" s="744">
        <v>1</v>
      </c>
      <c r="P100" s="662"/>
      <c r="Q100" s="677">
        <v>0</v>
      </c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50</v>
      </c>
      <c r="B101" s="661" t="s">
        <v>564</v>
      </c>
      <c r="C101" s="661" t="s">
        <v>3506</v>
      </c>
      <c r="D101" s="742" t="s">
        <v>4521</v>
      </c>
      <c r="E101" s="743" t="s">
        <v>3515</v>
      </c>
      <c r="F101" s="661" t="s">
        <v>3503</v>
      </c>
      <c r="G101" s="661" t="s">
        <v>3543</v>
      </c>
      <c r="H101" s="661" t="s">
        <v>565</v>
      </c>
      <c r="I101" s="661" t="s">
        <v>3640</v>
      </c>
      <c r="J101" s="661" t="s">
        <v>3638</v>
      </c>
      <c r="K101" s="661" t="s">
        <v>3641</v>
      </c>
      <c r="L101" s="662">
        <v>117.03</v>
      </c>
      <c r="M101" s="662">
        <v>117.03</v>
      </c>
      <c r="N101" s="661">
        <v>1</v>
      </c>
      <c r="O101" s="744">
        <v>0.5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50</v>
      </c>
      <c r="B102" s="661" t="s">
        <v>564</v>
      </c>
      <c r="C102" s="661" t="s">
        <v>3506</v>
      </c>
      <c r="D102" s="742" t="s">
        <v>4521</v>
      </c>
      <c r="E102" s="743" t="s">
        <v>3515</v>
      </c>
      <c r="F102" s="661" t="s">
        <v>3503</v>
      </c>
      <c r="G102" s="661" t="s">
        <v>3546</v>
      </c>
      <c r="H102" s="661" t="s">
        <v>1311</v>
      </c>
      <c r="I102" s="661" t="s">
        <v>1363</v>
      </c>
      <c r="J102" s="661" t="s">
        <v>1361</v>
      </c>
      <c r="K102" s="661" t="s">
        <v>1364</v>
      </c>
      <c r="L102" s="662">
        <v>923.74</v>
      </c>
      <c r="M102" s="662">
        <v>1847.48</v>
      </c>
      <c r="N102" s="661">
        <v>2</v>
      </c>
      <c r="O102" s="744">
        <v>1</v>
      </c>
      <c r="P102" s="662">
        <v>1847.48</v>
      </c>
      <c r="Q102" s="677">
        <v>1</v>
      </c>
      <c r="R102" s="661">
        <v>2</v>
      </c>
      <c r="S102" s="677">
        <v>1</v>
      </c>
      <c r="T102" s="744">
        <v>1</v>
      </c>
      <c r="U102" s="700">
        <v>1</v>
      </c>
    </row>
    <row r="103" spans="1:21" ht="14.4" customHeight="1" x14ac:dyDescent="0.3">
      <c r="A103" s="660">
        <v>50</v>
      </c>
      <c r="B103" s="661" t="s">
        <v>564</v>
      </c>
      <c r="C103" s="661" t="s">
        <v>3506</v>
      </c>
      <c r="D103" s="742" t="s">
        <v>4521</v>
      </c>
      <c r="E103" s="743" t="s">
        <v>3515</v>
      </c>
      <c r="F103" s="661" t="s">
        <v>3503</v>
      </c>
      <c r="G103" s="661" t="s">
        <v>3546</v>
      </c>
      <c r="H103" s="661" t="s">
        <v>1311</v>
      </c>
      <c r="I103" s="661" t="s">
        <v>1403</v>
      </c>
      <c r="J103" s="661" t="s">
        <v>606</v>
      </c>
      <c r="K103" s="661" t="s">
        <v>607</v>
      </c>
      <c r="L103" s="662">
        <v>1385.62</v>
      </c>
      <c r="M103" s="662">
        <v>1385.62</v>
      </c>
      <c r="N103" s="661">
        <v>1</v>
      </c>
      <c r="O103" s="744">
        <v>0.5</v>
      </c>
      <c r="P103" s="662"/>
      <c r="Q103" s="677">
        <v>0</v>
      </c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50</v>
      </c>
      <c r="B104" s="661" t="s">
        <v>564</v>
      </c>
      <c r="C104" s="661" t="s">
        <v>3506</v>
      </c>
      <c r="D104" s="742" t="s">
        <v>4521</v>
      </c>
      <c r="E104" s="743" t="s">
        <v>3515</v>
      </c>
      <c r="F104" s="661" t="s">
        <v>3503</v>
      </c>
      <c r="G104" s="661" t="s">
        <v>3600</v>
      </c>
      <c r="H104" s="661" t="s">
        <v>1311</v>
      </c>
      <c r="I104" s="661" t="s">
        <v>3642</v>
      </c>
      <c r="J104" s="661" t="s">
        <v>3643</v>
      </c>
      <c r="K104" s="661" t="s">
        <v>984</v>
      </c>
      <c r="L104" s="662">
        <v>18.43</v>
      </c>
      <c r="M104" s="662">
        <v>18.43</v>
      </c>
      <c r="N104" s="661">
        <v>1</v>
      </c>
      <c r="O104" s="744">
        <v>1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50</v>
      </c>
      <c r="B105" s="661" t="s">
        <v>564</v>
      </c>
      <c r="C105" s="661" t="s">
        <v>3506</v>
      </c>
      <c r="D105" s="742" t="s">
        <v>4521</v>
      </c>
      <c r="E105" s="743" t="s">
        <v>3515</v>
      </c>
      <c r="F105" s="661" t="s">
        <v>3503</v>
      </c>
      <c r="G105" s="661" t="s">
        <v>3600</v>
      </c>
      <c r="H105" s="661" t="s">
        <v>1311</v>
      </c>
      <c r="I105" s="661" t="s">
        <v>1506</v>
      </c>
      <c r="J105" s="661" t="s">
        <v>1507</v>
      </c>
      <c r="K105" s="661" t="s">
        <v>1508</v>
      </c>
      <c r="L105" s="662">
        <v>52.97</v>
      </c>
      <c r="M105" s="662">
        <v>317.82000000000005</v>
      </c>
      <c r="N105" s="661">
        <v>6</v>
      </c>
      <c r="O105" s="744">
        <v>4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50</v>
      </c>
      <c r="B106" s="661" t="s">
        <v>564</v>
      </c>
      <c r="C106" s="661" t="s">
        <v>3506</v>
      </c>
      <c r="D106" s="742" t="s">
        <v>4521</v>
      </c>
      <c r="E106" s="743" t="s">
        <v>3515</v>
      </c>
      <c r="F106" s="661" t="s">
        <v>3503</v>
      </c>
      <c r="G106" s="661" t="s">
        <v>3547</v>
      </c>
      <c r="H106" s="661" t="s">
        <v>1311</v>
      </c>
      <c r="I106" s="661" t="s">
        <v>1437</v>
      </c>
      <c r="J106" s="661" t="s">
        <v>1438</v>
      </c>
      <c r="K106" s="661" t="s">
        <v>1165</v>
      </c>
      <c r="L106" s="662">
        <v>48.27</v>
      </c>
      <c r="M106" s="662">
        <v>48.27</v>
      </c>
      <c r="N106" s="661">
        <v>1</v>
      </c>
      <c r="O106" s="744">
        <v>1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50</v>
      </c>
      <c r="B107" s="661" t="s">
        <v>564</v>
      </c>
      <c r="C107" s="661" t="s">
        <v>3506</v>
      </c>
      <c r="D107" s="742" t="s">
        <v>4521</v>
      </c>
      <c r="E107" s="743" t="s">
        <v>3515</v>
      </c>
      <c r="F107" s="661" t="s">
        <v>3503</v>
      </c>
      <c r="G107" s="661" t="s">
        <v>3644</v>
      </c>
      <c r="H107" s="661" t="s">
        <v>1311</v>
      </c>
      <c r="I107" s="661" t="s">
        <v>2762</v>
      </c>
      <c r="J107" s="661" t="s">
        <v>2763</v>
      </c>
      <c r="K107" s="661" t="s">
        <v>1799</v>
      </c>
      <c r="L107" s="662">
        <v>204.76</v>
      </c>
      <c r="M107" s="662">
        <v>204.76</v>
      </c>
      <c r="N107" s="661">
        <v>1</v>
      </c>
      <c r="O107" s="744">
        <v>0.5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50</v>
      </c>
      <c r="B108" s="661" t="s">
        <v>564</v>
      </c>
      <c r="C108" s="661" t="s">
        <v>3506</v>
      </c>
      <c r="D108" s="742" t="s">
        <v>4521</v>
      </c>
      <c r="E108" s="743" t="s">
        <v>3515</v>
      </c>
      <c r="F108" s="661" t="s">
        <v>3503</v>
      </c>
      <c r="G108" s="661" t="s">
        <v>3605</v>
      </c>
      <c r="H108" s="661" t="s">
        <v>1311</v>
      </c>
      <c r="I108" s="661" t="s">
        <v>3645</v>
      </c>
      <c r="J108" s="661" t="s">
        <v>3646</v>
      </c>
      <c r="K108" s="661" t="s">
        <v>1799</v>
      </c>
      <c r="L108" s="662">
        <v>97.26</v>
      </c>
      <c r="M108" s="662">
        <v>97.26</v>
      </c>
      <c r="N108" s="661">
        <v>1</v>
      </c>
      <c r="O108" s="744">
        <v>0.5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50</v>
      </c>
      <c r="B109" s="661" t="s">
        <v>564</v>
      </c>
      <c r="C109" s="661" t="s">
        <v>3506</v>
      </c>
      <c r="D109" s="742" t="s">
        <v>4521</v>
      </c>
      <c r="E109" s="743" t="s">
        <v>3515</v>
      </c>
      <c r="F109" s="661" t="s">
        <v>3503</v>
      </c>
      <c r="G109" s="661" t="s">
        <v>3548</v>
      </c>
      <c r="H109" s="661" t="s">
        <v>1311</v>
      </c>
      <c r="I109" s="661" t="s">
        <v>1341</v>
      </c>
      <c r="J109" s="661" t="s">
        <v>3386</v>
      </c>
      <c r="K109" s="661" t="s">
        <v>984</v>
      </c>
      <c r="L109" s="662">
        <v>96.53</v>
      </c>
      <c r="M109" s="662">
        <v>482.65</v>
      </c>
      <c r="N109" s="661">
        <v>5</v>
      </c>
      <c r="O109" s="744">
        <v>2.5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50</v>
      </c>
      <c r="B110" s="661" t="s">
        <v>564</v>
      </c>
      <c r="C110" s="661" t="s">
        <v>3506</v>
      </c>
      <c r="D110" s="742" t="s">
        <v>4521</v>
      </c>
      <c r="E110" s="743" t="s">
        <v>3515</v>
      </c>
      <c r="F110" s="661" t="s">
        <v>3503</v>
      </c>
      <c r="G110" s="661" t="s">
        <v>3548</v>
      </c>
      <c r="H110" s="661" t="s">
        <v>1311</v>
      </c>
      <c r="I110" s="661" t="s">
        <v>3647</v>
      </c>
      <c r="J110" s="661" t="s">
        <v>1319</v>
      </c>
      <c r="K110" s="661" t="s">
        <v>3648</v>
      </c>
      <c r="L110" s="662">
        <v>40.22</v>
      </c>
      <c r="M110" s="662">
        <v>120.66</v>
      </c>
      <c r="N110" s="661">
        <v>3</v>
      </c>
      <c r="O110" s="744">
        <v>2</v>
      </c>
      <c r="P110" s="662">
        <v>40.22</v>
      </c>
      <c r="Q110" s="677">
        <v>0.33333333333333331</v>
      </c>
      <c r="R110" s="661">
        <v>1</v>
      </c>
      <c r="S110" s="677">
        <v>0.33333333333333331</v>
      </c>
      <c r="T110" s="744">
        <v>0.5</v>
      </c>
      <c r="U110" s="700">
        <v>0.25</v>
      </c>
    </row>
    <row r="111" spans="1:21" ht="14.4" customHeight="1" x14ac:dyDescent="0.3">
      <c r="A111" s="660">
        <v>50</v>
      </c>
      <c r="B111" s="661" t="s">
        <v>564</v>
      </c>
      <c r="C111" s="661" t="s">
        <v>3506</v>
      </c>
      <c r="D111" s="742" t="s">
        <v>4521</v>
      </c>
      <c r="E111" s="743" t="s">
        <v>3515</v>
      </c>
      <c r="F111" s="661" t="s">
        <v>3503</v>
      </c>
      <c r="G111" s="661" t="s">
        <v>3548</v>
      </c>
      <c r="H111" s="661" t="s">
        <v>1311</v>
      </c>
      <c r="I111" s="661" t="s">
        <v>3649</v>
      </c>
      <c r="J111" s="661" t="s">
        <v>3387</v>
      </c>
      <c r="K111" s="661" t="s">
        <v>3650</v>
      </c>
      <c r="L111" s="662">
        <v>80.45</v>
      </c>
      <c r="M111" s="662">
        <v>241.35000000000002</v>
      </c>
      <c r="N111" s="661">
        <v>3</v>
      </c>
      <c r="O111" s="744">
        <v>1.5</v>
      </c>
      <c r="P111" s="662"/>
      <c r="Q111" s="677">
        <v>0</v>
      </c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50</v>
      </c>
      <c r="B112" s="661" t="s">
        <v>564</v>
      </c>
      <c r="C112" s="661" t="s">
        <v>3506</v>
      </c>
      <c r="D112" s="742" t="s">
        <v>4521</v>
      </c>
      <c r="E112" s="743" t="s">
        <v>3515</v>
      </c>
      <c r="F112" s="661" t="s">
        <v>3503</v>
      </c>
      <c r="G112" s="661" t="s">
        <v>3552</v>
      </c>
      <c r="H112" s="661" t="s">
        <v>565</v>
      </c>
      <c r="I112" s="661" t="s">
        <v>741</v>
      </c>
      <c r="J112" s="661" t="s">
        <v>742</v>
      </c>
      <c r="K112" s="661" t="s">
        <v>3651</v>
      </c>
      <c r="L112" s="662">
        <v>152.33000000000001</v>
      </c>
      <c r="M112" s="662">
        <v>152.33000000000001</v>
      </c>
      <c r="N112" s="661">
        <v>1</v>
      </c>
      <c r="O112" s="744">
        <v>0.5</v>
      </c>
      <c r="P112" s="662"/>
      <c r="Q112" s="677">
        <v>0</v>
      </c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50</v>
      </c>
      <c r="B113" s="661" t="s">
        <v>564</v>
      </c>
      <c r="C113" s="661" t="s">
        <v>3506</v>
      </c>
      <c r="D113" s="742" t="s">
        <v>4521</v>
      </c>
      <c r="E113" s="743" t="s">
        <v>3515</v>
      </c>
      <c r="F113" s="661" t="s">
        <v>3503</v>
      </c>
      <c r="G113" s="661" t="s">
        <v>3652</v>
      </c>
      <c r="H113" s="661" t="s">
        <v>565</v>
      </c>
      <c r="I113" s="661" t="s">
        <v>1645</v>
      </c>
      <c r="J113" s="661" t="s">
        <v>1646</v>
      </c>
      <c r="K113" s="661" t="s">
        <v>3653</v>
      </c>
      <c r="L113" s="662">
        <v>186.27</v>
      </c>
      <c r="M113" s="662">
        <v>186.27</v>
      </c>
      <c r="N113" s="661">
        <v>1</v>
      </c>
      <c r="O113" s="744">
        <v>1</v>
      </c>
      <c r="P113" s="662"/>
      <c r="Q113" s="677">
        <v>0</v>
      </c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50</v>
      </c>
      <c r="B114" s="661" t="s">
        <v>564</v>
      </c>
      <c r="C114" s="661" t="s">
        <v>3506</v>
      </c>
      <c r="D114" s="742" t="s">
        <v>4521</v>
      </c>
      <c r="E114" s="743" t="s">
        <v>3515</v>
      </c>
      <c r="F114" s="661" t="s">
        <v>3503</v>
      </c>
      <c r="G114" s="661" t="s">
        <v>3615</v>
      </c>
      <c r="H114" s="661" t="s">
        <v>1311</v>
      </c>
      <c r="I114" s="661" t="s">
        <v>1487</v>
      </c>
      <c r="J114" s="661" t="s">
        <v>1488</v>
      </c>
      <c r="K114" s="661" t="s">
        <v>1489</v>
      </c>
      <c r="L114" s="662">
        <v>109.97</v>
      </c>
      <c r="M114" s="662">
        <v>109.97</v>
      </c>
      <c r="N114" s="661">
        <v>1</v>
      </c>
      <c r="O114" s="744">
        <v>0.5</v>
      </c>
      <c r="P114" s="662"/>
      <c r="Q114" s="677">
        <v>0</v>
      </c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50</v>
      </c>
      <c r="B115" s="661" t="s">
        <v>564</v>
      </c>
      <c r="C115" s="661" t="s">
        <v>3506</v>
      </c>
      <c r="D115" s="742" t="s">
        <v>4521</v>
      </c>
      <c r="E115" s="743" t="s">
        <v>3515</v>
      </c>
      <c r="F115" s="661" t="s">
        <v>3503</v>
      </c>
      <c r="G115" s="661" t="s">
        <v>3654</v>
      </c>
      <c r="H115" s="661" t="s">
        <v>565</v>
      </c>
      <c r="I115" s="661" t="s">
        <v>3655</v>
      </c>
      <c r="J115" s="661" t="s">
        <v>3656</v>
      </c>
      <c r="K115" s="661" t="s">
        <v>3657</v>
      </c>
      <c r="L115" s="662">
        <v>0</v>
      </c>
      <c r="M115" s="662">
        <v>0</v>
      </c>
      <c r="N115" s="661">
        <v>1</v>
      </c>
      <c r="O115" s="744">
        <v>0.5</v>
      </c>
      <c r="P115" s="662"/>
      <c r="Q115" s="677"/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50</v>
      </c>
      <c r="B116" s="661" t="s">
        <v>564</v>
      </c>
      <c r="C116" s="661" t="s">
        <v>3506</v>
      </c>
      <c r="D116" s="742" t="s">
        <v>4521</v>
      </c>
      <c r="E116" s="743" t="s">
        <v>3515</v>
      </c>
      <c r="F116" s="661" t="s">
        <v>3503</v>
      </c>
      <c r="G116" s="661" t="s">
        <v>3555</v>
      </c>
      <c r="H116" s="661" t="s">
        <v>565</v>
      </c>
      <c r="I116" s="661" t="s">
        <v>3658</v>
      </c>
      <c r="J116" s="661" t="s">
        <v>830</v>
      </c>
      <c r="K116" s="661" t="s">
        <v>831</v>
      </c>
      <c r="L116" s="662">
        <v>43.94</v>
      </c>
      <c r="M116" s="662">
        <v>43.94</v>
      </c>
      <c r="N116" s="661">
        <v>1</v>
      </c>
      <c r="O116" s="744">
        <v>0.5</v>
      </c>
      <c r="P116" s="662"/>
      <c r="Q116" s="677">
        <v>0</v>
      </c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50</v>
      </c>
      <c r="B117" s="661" t="s">
        <v>564</v>
      </c>
      <c r="C117" s="661" t="s">
        <v>3506</v>
      </c>
      <c r="D117" s="742" t="s">
        <v>4521</v>
      </c>
      <c r="E117" s="743" t="s">
        <v>3515</v>
      </c>
      <c r="F117" s="661" t="s">
        <v>3503</v>
      </c>
      <c r="G117" s="661" t="s">
        <v>3555</v>
      </c>
      <c r="H117" s="661" t="s">
        <v>565</v>
      </c>
      <c r="I117" s="661" t="s">
        <v>3556</v>
      </c>
      <c r="J117" s="661" t="s">
        <v>830</v>
      </c>
      <c r="K117" s="661" t="s">
        <v>3557</v>
      </c>
      <c r="L117" s="662">
        <v>0</v>
      </c>
      <c r="M117" s="662">
        <v>0</v>
      </c>
      <c r="N117" s="661">
        <v>1</v>
      </c>
      <c r="O117" s="744">
        <v>1</v>
      </c>
      <c r="P117" s="662"/>
      <c r="Q117" s="677"/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50</v>
      </c>
      <c r="B118" s="661" t="s">
        <v>564</v>
      </c>
      <c r="C118" s="661" t="s">
        <v>3506</v>
      </c>
      <c r="D118" s="742" t="s">
        <v>4521</v>
      </c>
      <c r="E118" s="743" t="s">
        <v>3515</v>
      </c>
      <c r="F118" s="661" t="s">
        <v>3503</v>
      </c>
      <c r="G118" s="661" t="s">
        <v>3558</v>
      </c>
      <c r="H118" s="661" t="s">
        <v>1311</v>
      </c>
      <c r="I118" s="661" t="s">
        <v>3659</v>
      </c>
      <c r="J118" s="661" t="s">
        <v>3660</v>
      </c>
      <c r="K118" s="661" t="s">
        <v>3661</v>
      </c>
      <c r="L118" s="662">
        <v>93.75</v>
      </c>
      <c r="M118" s="662">
        <v>93.75</v>
      </c>
      <c r="N118" s="661">
        <v>1</v>
      </c>
      <c r="O118" s="744">
        <v>0.5</v>
      </c>
      <c r="P118" s="662">
        <v>93.75</v>
      </c>
      <c r="Q118" s="677">
        <v>1</v>
      </c>
      <c r="R118" s="661">
        <v>1</v>
      </c>
      <c r="S118" s="677">
        <v>1</v>
      </c>
      <c r="T118" s="744">
        <v>0.5</v>
      </c>
      <c r="U118" s="700">
        <v>1</v>
      </c>
    </row>
    <row r="119" spans="1:21" ht="14.4" customHeight="1" x14ac:dyDescent="0.3">
      <c r="A119" s="660">
        <v>50</v>
      </c>
      <c r="B119" s="661" t="s">
        <v>564</v>
      </c>
      <c r="C119" s="661" t="s">
        <v>3506</v>
      </c>
      <c r="D119" s="742" t="s">
        <v>4521</v>
      </c>
      <c r="E119" s="743" t="s">
        <v>3515</v>
      </c>
      <c r="F119" s="661" t="s">
        <v>3503</v>
      </c>
      <c r="G119" s="661" t="s">
        <v>3558</v>
      </c>
      <c r="H119" s="661" t="s">
        <v>1311</v>
      </c>
      <c r="I119" s="661" t="s">
        <v>3662</v>
      </c>
      <c r="J119" s="661" t="s">
        <v>3663</v>
      </c>
      <c r="K119" s="661" t="s">
        <v>977</v>
      </c>
      <c r="L119" s="662">
        <v>184.74</v>
      </c>
      <c r="M119" s="662">
        <v>184.74</v>
      </c>
      <c r="N119" s="661">
        <v>1</v>
      </c>
      <c r="O119" s="744">
        <v>0.5</v>
      </c>
      <c r="P119" s="662">
        <v>184.74</v>
      </c>
      <c r="Q119" s="677">
        <v>1</v>
      </c>
      <c r="R119" s="661">
        <v>1</v>
      </c>
      <c r="S119" s="677">
        <v>1</v>
      </c>
      <c r="T119" s="744">
        <v>0.5</v>
      </c>
      <c r="U119" s="700">
        <v>1</v>
      </c>
    </row>
    <row r="120" spans="1:21" ht="14.4" customHeight="1" x14ac:dyDescent="0.3">
      <c r="A120" s="660">
        <v>50</v>
      </c>
      <c r="B120" s="661" t="s">
        <v>564</v>
      </c>
      <c r="C120" s="661" t="s">
        <v>3506</v>
      </c>
      <c r="D120" s="742" t="s">
        <v>4521</v>
      </c>
      <c r="E120" s="743" t="s">
        <v>3515</v>
      </c>
      <c r="F120" s="661" t="s">
        <v>3503</v>
      </c>
      <c r="G120" s="661" t="s">
        <v>3558</v>
      </c>
      <c r="H120" s="661" t="s">
        <v>1311</v>
      </c>
      <c r="I120" s="661" t="s">
        <v>3621</v>
      </c>
      <c r="J120" s="661" t="s">
        <v>3622</v>
      </c>
      <c r="K120" s="661" t="s">
        <v>3623</v>
      </c>
      <c r="L120" s="662">
        <v>120.61</v>
      </c>
      <c r="M120" s="662">
        <v>482.44</v>
      </c>
      <c r="N120" s="661">
        <v>4</v>
      </c>
      <c r="O120" s="744">
        <v>2.5</v>
      </c>
      <c r="P120" s="662">
        <v>120.61</v>
      </c>
      <c r="Q120" s="677">
        <v>0.25</v>
      </c>
      <c r="R120" s="661">
        <v>1</v>
      </c>
      <c r="S120" s="677">
        <v>0.25</v>
      </c>
      <c r="T120" s="744">
        <v>0.5</v>
      </c>
      <c r="U120" s="700">
        <v>0.2</v>
      </c>
    </row>
    <row r="121" spans="1:21" ht="14.4" customHeight="1" x14ac:dyDescent="0.3">
      <c r="A121" s="660">
        <v>50</v>
      </c>
      <c r="B121" s="661" t="s">
        <v>564</v>
      </c>
      <c r="C121" s="661" t="s">
        <v>3506</v>
      </c>
      <c r="D121" s="742" t="s">
        <v>4521</v>
      </c>
      <c r="E121" s="743" t="s">
        <v>3515</v>
      </c>
      <c r="F121" s="661" t="s">
        <v>3503</v>
      </c>
      <c r="G121" s="661" t="s">
        <v>3558</v>
      </c>
      <c r="H121" s="661" t="s">
        <v>1311</v>
      </c>
      <c r="I121" s="661" t="s">
        <v>1429</v>
      </c>
      <c r="J121" s="661" t="s">
        <v>3364</v>
      </c>
      <c r="K121" s="661" t="s">
        <v>977</v>
      </c>
      <c r="L121" s="662">
        <v>184.74</v>
      </c>
      <c r="M121" s="662">
        <v>369.48</v>
      </c>
      <c r="N121" s="661">
        <v>2</v>
      </c>
      <c r="O121" s="744">
        <v>1.5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50</v>
      </c>
      <c r="B122" s="661" t="s">
        <v>564</v>
      </c>
      <c r="C122" s="661" t="s">
        <v>3506</v>
      </c>
      <c r="D122" s="742" t="s">
        <v>4521</v>
      </c>
      <c r="E122" s="743" t="s">
        <v>3516</v>
      </c>
      <c r="F122" s="661" t="s">
        <v>3503</v>
      </c>
      <c r="G122" s="661" t="s">
        <v>3664</v>
      </c>
      <c r="H122" s="661" t="s">
        <v>565</v>
      </c>
      <c r="I122" s="661" t="s">
        <v>3665</v>
      </c>
      <c r="J122" s="661" t="s">
        <v>3666</v>
      </c>
      <c r="K122" s="661" t="s">
        <v>3667</v>
      </c>
      <c r="L122" s="662">
        <v>32.28</v>
      </c>
      <c r="M122" s="662">
        <v>32.28</v>
      </c>
      <c r="N122" s="661">
        <v>1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50</v>
      </c>
      <c r="B123" s="661" t="s">
        <v>564</v>
      </c>
      <c r="C123" s="661" t="s">
        <v>3506</v>
      </c>
      <c r="D123" s="742" t="s">
        <v>4521</v>
      </c>
      <c r="E123" s="743" t="s">
        <v>3516</v>
      </c>
      <c r="F123" s="661" t="s">
        <v>3503</v>
      </c>
      <c r="G123" s="661" t="s">
        <v>3559</v>
      </c>
      <c r="H123" s="661" t="s">
        <v>565</v>
      </c>
      <c r="I123" s="661" t="s">
        <v>3668</v>
      </c>
      <c r="J123" s="661" t="s">
        <v>946</v>
      </c>
      <c r="K123" s="661" t="s">
        <v>3561</v>
      </c>
      <c r="L123" s="662">
        <v>0</v>
      </c>
      <c r="M123" s="662">
        <v>0</v>
      </c>
      <c r="N123" s="661">
        <v>1</v>
      </c>
      <c r="O123" s="744">
        <v>0.5</v>
      </c>
      <c r="P123" s="662"/>
      <c r="Q123" s="677"/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50</v>
      </c>
      <c r="B124" s="661" t="s">
        <v>564</v>
      </c>
      <c r="C124" s="661" t="s">
        <v>3506</v>
      </c>
      <c r="D124" s="742" t="s">
        <v>4521</v>
      </c>
      <c r="E124" s="743" t="s">
        <v>3516</v>
      </c>
      <c r="F124" s="661" t="s">
        <v>3503</v>
      </c>
      <c r="G124" s="661" t="s">
        <v>3559</v>
      </c>
      <c r="H124" s="661" t="s">
        <v>565</v>
      </c>
      <c r="I124" s="661" t="s">
        <v>675</v>
      </c>
      <c r="J124" s="661" t="s">
        <v>3560</v>
      </c>
      <c r="K124" s="661" t="s">
        <v>3561</v>
      </c>
      <c r="L124" s="662">
        <v>42.85</v>
      </c>
      <c r="M124" s="662">
        <v>42.85</v>
      </c>
      <c r="N124" s="661">
        <v>1</v>
      </c>
      <c r="O124" s="744">
        <v>0.5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50</v>
      </c>
      <c r="B125" s="661" t="s">
        <v>564</v>
      </c>
      <c r="C125" s="661" t="s">
        <v>3506</v>
      </c>
      <c r="D125" s="742" t="s">
        <v>4521</v>
      </c>
      <c r="E125" s="743" t="s">
        <v>3516</v>
      </c>
      <c r="F125" s="661" t="s">
        <v>3503</v>
      </c>
      <c r="G125" s="661" t="s">
        <v>3525</v>
      </c>
      <c r="H125" s="661" t="s">
        <v>1311</v>
      </c>
      <c r="I125" s="661" t="s">
        <v>1330</v>
      </c>
      <c r="J125" s="661" t="s">
        <v>1331</v>
      </c>
      <c r="K125" s="661" t="s">
        <v>3373</v>
      </c>
      <c r="L125" s="662">
        <v>72</v>
      </c>
      <c r="M125" s="662">
        <v>576</v>
      </c>
      <c r="N125" s="661">
        <v>8</v>
      </c>
      <c r="O125" s="744">
        <v>4</v>
      </c>
      <c r="P125" s="662"/>
      <c r="Q125" s="677">
        <v>0</v>
      </c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50</v>
      </c>
      <c r="B126" s="661" t="s">
        <v>564</v>
      </c>
      <c r="C126" s="661" t="s">
        <v>3506</v>
      </c>
      <c r="D126" s="742" t="s">
        <v>4521</v>
      </c>
      <c r="E126" s="743" t="s">
        <v>3516</v>
      </c>
      <c r="F126" s="661" t="s">
        <v>3503</v>
      </c>
      <c r="G126" s="661" t="s">
        <v>3525</v>
      </c>
      <c r="H126" s="661" t="s">
        <v>1311</v>
      </c>
      <c r="I126" s="661" t="s">
        <v>1334</v>
      </c>
      <c r="J126" s="661" t="s">
        <v>1331</v>
      </c>
      <c r="K126" s="661" t="s">
        <v>3374</v>
      </c>
      <c r="L126" s="662">
        <v>144.01</v>
      </c>
      <c r="M126" s="662">
        <v>144.01</v>
      </c>
      <c r="N126" s="661">
        <v>1</v>
      </c>
      <c r="O126" s="744">
        <v>0.5</v>
      </c>
      <c r="P126" s="662">
        <v>144.01</v>
      </c>
      <c r="Q126" s="677">
        <v>1</v>
      </c>
      <c r="R126" s="661">
        <v>1</v>
      </c>
      <c r="S126" s="677">
        <v>1</v>
      </c>
      <c r="T126" s="744">
        <v>0.5</v>
      </c>
      <c r="U126" s="700">
        <v>1</v>
      </c>
    </row>
    <row r="127" spans="1:21" ht="14.4" customHeight="1" x14ac:dyDescent="0.3">
      <c r="A127" s="660">
        <v>50</v>
      </c>
      <c r="B127" s="661" t="s">
        <v>564</v>
      </c>
      <c r="C127" s="661" t="s">
        <v>3506</v>
      </c>
      <c r="D127" s="742" t="s">
        <v>4521</v>
      </c>
      <c r="E127" s="743" t="s">
        <v>3516</v>
      </c>
      <c r="F127" s="661" t="s">
        <v>3503</v>
      </c>
      <c r="G127" s="661" t="s">
        <v>3525</v>
      </c>
      <c r="H127" s="661" t="s">
        <v>565</v>
      </c>
      <c r="I127" s="661" t="s">
        <v>3669</v>
      </c>
      <c r="J127" s="661" t="s">
        <v>3670</v>
      </c>
      <c r="K127" s="661" t="s">
        <v>3373</v>
      </c>
      <c r="L127" s="662">
        <v>0</v>
      </c>
      <c r="M127" s="662">
        <v>0</v>
      </c>
      <c r="N127" s="661">
        <v>1</v>
      </c>
      <c r="O127" s="744">
        <v>0.5</v>
      </c>
      <c r="P127" s="662"/>
      <c r="Q127" s="677"/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50</v>
      </c>
      <c r="B128" s="661" t="s">
        <v>564</v>
      </c>
      <c r="C128" s="661" t="s">
        <v>3506</v>
      </c>
      <c r="D128" s="742" t="s">
        <v>4521</v>
      </c>
      <c r="E128" s="743" t="s">
        <v>3516</v>
      </c>
      <c r="F128" s="661" t="s">
        <v>3503</v>
      </c>
      <c r="G128" s="661" t="s">
        <v>3671</v>
      </c>
      <c r="H128" s="661" t="s">
        <v>565</v>
      </c>
      <c r="I128" s="661" t="s">
        <v>3672</v>
      </c>
      <c r="J128" s="661" t="s">
        <v>983</v>
      </c>
      <c r="K128" s="661" t="s">
        <v>984</v>
      </c>
      <c r="L128" s="662">
        <v>0</v>
      </c>
      <c r="M128" s="662">
        <v>0</v>
      </c>
      <c r="N128" s="661">
        <v>1</v>
      </c>
      <c r="O128" s="744">
        <v>0.5</v>
      </c>
      <c r="P128" s="662"/>
      <c r="Q128" s="677"/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50</v>
      </c>
      <c r="B129" s="661" t="s">
        <v>564</v>
      </c>
      <c r="C129" s="661" t="s">
        <v>3506</v>
      </c>
      <c r="D129" s="742" t="s">
        <v>4521</v>
      </c>
      <c r="E129" s="743" t="s">
        <v>3516</v>
      </c>
      <c r="F129" s="661" t="s">
        <v>3503</v>
      </c>
      <c r="G129" s="661" t="s">
        <v>3671</v>
      </c>
      <c r="H129" s="661" t="s">
        <v>565</v>
      </c>
      <c r="I129" s="661" t="s">
        <v>3673</v>
      </c>
      <c r="J129" s="661" t="s">
        <v>3674</v>
      </c>
      <c r="K129" s="661" t="s">
        <v>984</v>
      </c>
      <c r="L129" s="662">
        <v>77.680000000000007</v>
      </c>
      <c r="M129" s="662">
        <v>77.680000000000007</v>
      </c>
      <c r="N129" s="661">
        <v>1</v>
      </c>
      <c r="O129" s="744">
        <v>1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50</v>
      </c>
      <c r="B130" s="661" t="s">
        <v>564</v>
      </c>
      <c r="C130" s="661" t="s">
        <v>3506</v>
      </c>
      <c r="D130" s="742" t="s">
        <v>4521</v>
      </c>
      <c r="E130" s="743" t="s">
        <v>3516</v>
      </c>
      <c r="F130" s="661" t="s">
        <v>3503</v>
      </c>
      <c r="G130" s="661" t="s">
        <v>3675</v>
      </c>
      <c r="H130" s="661" t="s">
        <v>565</v>
      </c>
      <c r="I130" s="661" t="s">
        <v>3676</v>
      </c>
      <c r="J130" s="661" t="s">
        <v>3413</v>
      </c>
      <c r="K130" s="661" t="s">
        <v>3677</v>
      </c>
      <c r="L130" s="662">
        <v>0</v>
      </c>
      <c r="M130" s="662">
        <v>0</v>
      </c>
      <c r="N130" s="661">
        <v>3</v>
      </c>
      <c r="O130" s="744">
        <v>1.5</v>
      </c>
      <c r="P130" s="662"/>
      <c r="Q130" s="677"/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50</v>
      </c>
      <c r="B131" s="661" t="s">
        <v>564</v>
      </c>
      <c r="C131" s="661" t="s">
        <v>3506</v>
      </c>
      <c r="D131" s="742" t="s">
        <v>4521</v>
      </c>
      <c r="E131" s="743" t="s">
        <v>3516</v>
      </c>
      <c r="F131" s="661" t="s">
        <v>3503</v>
      </c>
      <c r="G131" s="661" t="s">
        <v>3675</v>
      </c>
      <c r="H131" s="661" t="s">
        <v>1311</v>
      </c>
      <c r="I131" s="661" t="s">
        <v>1696</v>
      </c>
      <c r="J131" s="661" t="s">
        <v>3413</v>
      </c>
      <c r="K131" s="661" t="s">
        <v>3414</v>
      </c>
      <c r="L131" s="662">
        <v>154.36000000000001</v>
      </c>
      <c r="M131" s="662">
        <v>154.36000000000001</v>
      </c>
      <c r="N131" s="661">
        <v>1</v>
      </c>
      <c r="O131" s="744">
        <v>1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50</v>
      </c>
      <c r="B132" s="661" t="s">
        <v>564</v>
      </c>
      <c r="C132" s="661" t="s">
        <v>3506</v>
      </c>
      <c r="D132" s="742" t="s">
        <v>4521</v>
      </c>
      <c r="E132" s="743" t="s">
        <v>3516</v>
      </c>
      <c r="F132" s="661" t="s">
        <v>3503</v>
      </c>
      <c r="G132" s="661" t="s">
        <v>3526</v>
      </c>
      <c r="H132" s="661" t="s">
        <v>1311</v>
      </c>
      <c r="I132" s="661" t="s">
        <v>3562</v>
      </c>
      <c r="J132" s="661" t="s">
        <v>3563</v>
      </c>
      <c r="K132" s="661" t="s">
        <v>3564</v>
      </c>
      <c r="L132" s="662">
        <v>298.95999999999998</v>
      </c>
      <c r="M132" s="662">
        <v>597.91999999999996</v>
      </c>
      <c r="N132" s="661">
        <v>2</v>
      </c>
      <c r="O132" s="744">
        <v>1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50</v>
      </c>
      <c r="B133" s="661" t="s">
        <v>564</v>
      </c>
      <c r="C133" s="661" t="s">
        <v>3506</v>
      </c>
      <c r="D133" s="742" t="s">
        <v>4521</v>
      </c>
      <c r="E133" s="743" t="s">
        <v>3516</v>
      </c>
      <c r="F133" s="661" t="s">
        <v>3503</v>
      </c>
      <c r="G133" s="661" t="s">
        <v>3526</v>
      </c>
      <c r="H133" s="661" t="s">
        <v>1311</v>
      </c>
      <c r="I133" s="661" t="s">
        <v>3562</v>
      </c>
      <c r="J133" s="661" t="s">
        <v>3563</v>
      </c>
      <c r="K133" s="661" t="s">
        <v>3564</v>
      </c>
      <c r="L133" s="662">
        <v>278.64</v>
      </c>
      <c r="M133" s="662">
        <v>278.64</v>
      </c>
      <c r="N133" s="661">
        <v>1</v>
      </c>
      <c r="O133" s="744">
        <v>0.5</v>
      </c>
      <c r="P133" s="662">
        <v>278.64</v>
      </c>
      <c r="Q133" s="677">
        <v>1</v>
      </c>
      <c r="R133" s="661">
        <v>1</v>
      </c>
      <c r="S133" s="677">
        <v>1</v>
      </c>
      <c r="T133" s="744">
        <v>0.5</v>
      </c>
      <c r="U133" s="700">
        <v>1</v>
      </c>
    </row>
    <row r="134" spans="1:21" ht="14.4" customHeight="1" x14ac:dyDescent="0.3">
      <c r="A134" s="660">
        <v>50</v>
      </c>
      <c r="B134" s="661" t="s">
        <v>564</v>
      </c>
      <c r="C134" s="661" t="s">
        <v>3506</v>
      </c>
      <c r="D134" s="742" t="s">
        <v>4521</v>
      </c>
      <c r="E134" s="743" t="s">
        <v>3516</v>
      </c>
      <c r="F134" s="661" t="s">
        <v>3503</v>
      </c>
      <c r="G134" s="661" t="s">
        <v>3526</v>
      </c>
      <c r="H134" s="661" t="s">
        <v>565</v>
      </c>
      <c r="I134" s="661" t="s">
        <v>3678</v>
      </c>
      <c r="J134" s="661" t="s">
        <v>3679</v>
      </c>
      <c r="K134" s="661" t="s">
        <v>931</v>
      </c>
      <c r="L134" s="662">
        <v>117.73</v>
      </c>
      <c r="M134" s="662">
        <v>117.73</v>
      </c>
      <c r="N134" s="661">
        <v>1</v>
      </c>
      <c r="O134" s="744">
        <v>0.5</v>
      </c>
      <c r="P134" s="662">
        <v>117.73</v>
      </c>
      <c r="Q134" s="677">
        <v>1</v>
      </c>
      <c r="R134" s="661">
        <v>1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50</v>
      </c>
      <c r="B135" s="661" t="s">
        <v>564</v>
      </c>
      <c r="C135" s="661" t="s">
        <v>3506</v>
      </c>
      <c r="D135" s="742" t="s">
        <v>4521</v>
      </c>
      <c r="E135" s="743" t="s">
        <v>3516</v>
      </c>
      <c r="F135" s="661" t="s">
        <v>3503</v>
      </c>
      <c r="G135" s="661" t="s">
        <v>3526</v>
      </c>
      <c r="H135" s="661" t="s">
        <v>565</v>
      </c>
      <c r="I135" s="661" t="s">
        <v>3680</v>
      </c>
      <c r="J135" s="661" t="s">
        <v>3681</v>
      </c>
      <c r="K135" s="661" t="s">
        <v>1512</v>
      </c>
      <c r="L135" s="662">
        <v>193.1</v>
      </c>
      <c r="M135" s="662">
        <v>193.1</v>
      </c>
      <c r="N135" s="661">
        <v>1</v>
      </c>
      <c r="O135" s="744">
        <v>0.5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50</v>
      </c>
      <c r="B136" s="661" t="s">
        <v>564</v>
      </c>
      <c r="C136" s="661" t="s">
        <v>3506</v>
      </c>
      <c r="D136" s="742" t="s">
        <v>4521</v>
      </c>
      <c r="E136" s="743" t="s">
        <v>3516</v>
      </c>
      <c r="F136" s="661" t="s">
        <v>3503</v>
      </c>
      <c r="G136" s="661" t="s">
        <v>3526</v>
      </c>
      <c r="H136" s="661" t="s">
        <v>1311</v>
      </c>
      <c r="I136" s="661" t="s">
        <v>1421</v>
      </c>
      <c r="J136" s="661" t="s">
        <v>1426</v>
      </c>
      <c r="K136" s="661" t="s">
        <v>931</v>
      </c>
      <c r="L136" s="662">
        <v>117.73</v>
      </c>
      <c r="M136" s="662">
        <v>117.73</v>
      </c>
      <c r="N136" s="661">
        <v>1</v>
      </c>
      <c r="O136" s="744">
        <v>0.5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50</v>
      </c>
      <c r="B137" s="661" t="s">
        <v>564</v>
      </c>
      <c r="C137" s="661" t="s">
        <v>3506</v>
      </c>
      <c r="D137" s="742" t="s">
        <v>4521</v>
      </c>
      <c r="E137" s="743" t="s">
        <v>3516</v>
      </c>
      <c r="F137" s="661" t="s">
        <v>3503</v>
      </c>
      <c r="G137" s="661" t="s">
        <v>3526</v>
      </c>
      <c r="H137" s="661" t="s">
        <v>1311</v>
      </c>
      <c r="I137" s="661" t="s">
        <v>1495</v>
      </c>
      <c r="J137" s="661" t="s">
        <v>1500</v>
      </c>
      <c r="K137" s="661" t="s">
        <v>1512</v>
      </c>
      <c r="L137" s="662">
        <v>193.1</v>
      </c>
      <c r="M137" s="662">
        <v>3282.6999999999989</v>
      </c>
      <c r="N137" s="661">
        <v>17</v>
      </c>
      <c r="O137" s="744">
        <v>9.5</v>
      </c>
      <c r="P137" s="662">
        <v>386.2</v>
      </c>
      <c r="Q137" s="677">
        <v>0.11764705882352945</v>
      </c>
      <c r="R137" s="661">
        <v>2</v>
      </c>
      <c r="S137" s="677">
        <v>0.11764705882352941</v>
      </c>
      <c r="T137" s="744">
        <v>1</v>
      </c>
      <c r="U137" s="700">
        <v>0.10526315789473684</v>
      </c>
    </row>
    <row r="138" spans="1:21" ht="14.4" customHeight="1" x14ac:dyDescent="0.3">
      <c r="A138" s="660">
        <v>50</v>
      </c>
      <c r="B138" s="661" t="s">
        <v>564</v>
      </c>
      <c r="C138" s="661" t="s">
        <v>3506</v>
      </c>
      <c r="D138" s="742" t="s">
        <v>4521</v>
      </c>
      <c r="E138" s="743" t="s">
        <v>3516</v>
      </c>
      <c r="F138" s="661" t="s">
        <v>3503</v>
      </c>
      <c r="G138" s="661" t="s">
        <v>3526</v>
      </c>
      <c r="H138" s="661" t="s">
        <v>1311</v>
      </c>
      <c r="I138" s="661" t="s">
        <v>1495</v>
      </c>
      <c r="J138" s="661" t="s">
        <v>1500</v>
      </c>
      <c r="K138" s="661" t="s">
        <v>1512</v>
      </c>
      <c r="L138" s="662">
        <v>181.13</v>
      </c>
      <c r="M138" s="662">
        <v>724.52</v>
      </c>
      <c r="N138" s="661">
        <v>4</v>
      </c>
      <c r="O138" s="744">
        <v>2</v>
      </c>
      <c r="P138" s="662">
        <v>181.13</v>
      </c>
      <c r="Q138" s="677">
        <v>0.25</v>
      </c>
      <c r="R138" s="661">
        <v>1</v>
      </c>
      <c r="S138" s="677">
        <v>0.25</v>
      </c>
      <c r="T138" s="744">
        <v>0.5</v>
      </c>
      <c r="U138" s="700">
        <v>0.25</v>
      </c>
    </row>
    <row r="139" spans="1:21" ht="14.4" customHeight="1" x14ac:dyDescent="0.3">
      <c r="A139" s="660">
        <v>50</v>
      </c>
      <c r="B139" s="661" t="s">
        <v>564</v>
      </c>
      <c r="C139" s="661" t="s">
        <v>3506</v>
      </c>
      <c r="D139" s="742" t="s">
        <v>4521</v>
      </c>
      <c r="E139" s="743" t="s">
        <v>3516</v>
      </c>
      <c r="F139" s="661" t="s">
        <v>3503</v>
      </c>
      <c r="G139" s="661" t="s">
        <v>3526</v>
      </c>
      <c r="H139" s="661" t="s">
        <v>1311</v>
      </c>
      <c r="I139" s="661" t="s">
        <v>1499</v>
      </c>
      <c r="J139" s="661" t="s">
        <v>1500</v>
      </c>
      <c r="K139" s="661" t="s">
        <v>3394</v>
      </c>
      <c r="L139" s="662">
        <v>643.69000000000005</v>
      </c>
      <c r="M139" s="662">
        <v>1287.3800000000001</v>
      </c>
      <c r="N139" s="661">
        <v>2</v>
      </c>
      <c r="O139" s="744">
        <v>1</v>
      </c>
      <c r="P139" s="662">
        <v>643.69000000000005</v>
      </c>
      <c r="Q139" s="677">
        <v>0.5</v>
      </c>
      <c r="R139" s="661">
        <v>1</v>
      </c>
      <c r="S139" s="677">
        <v>0.5</v>
      </c>
      <c r="T139" s="744">
        <v>0.5</v>
      </c>
      <c r="U139" s="700">
        <v>0.5</v>
      </c>
    </row>
    <row r="140" spans="1:21" ht="14.4" customHeight="1" x14ac:dyDescent="0.3">
      <c r="A140" s="660">
        <v>50</v>
      </c>
      <c r="B140" s="661" t="s">
        <v>564</v>
      </c>
      <c r="C140" s="661" t="s">
        <v>3506</v>
      </c>
      <c r="D140" s="742" t="s">
        <v>4521</v>
      </c>
      <c r="E140" s="743" t="s">
        <v>3516</v>
      </c>
      <c r="F140" s="661" t="s">
        <v>3503</v>
      </c>
      <c r="G140" s="661" t="s">
        <v>3565</v>
      </c>
      <c r="H140" s="661" t="s">
        <v>1311</v>
      </c>
      <c r="I140" s="661" t="s">
        <v>1388</v>
      </c>
      <c r="J140" s="661" t="s">
        <v>1389</v>
      </c>
      <c r="K140" s="661" t="s">
        <v>1266</v>
      </c>
      <c r="L140" s="662">
        <v>65.540000000000006</v>
      </c>
      <c r="M140" s="662">
        <v>65.540000000000006</v>
      </c>
      <c r="N140" s="661">
        <v>1</v>
      </c>
      <c r="O140" s="744">
        <v>0.5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50</v>
      </c>
      <c r="B141" s="661" t="s">
        <v>564</v>
      </c>
      <c r="C141" s="661" t="s">
        <v>3506</v>
      </c>
      <c r="D141" s="742" t="s">
        <v>4521</v>
      </c>
      <c r="E141" s="743" t="s">
        <v>3516</v>
      </c>
      <c r="F141" s="661" t="s">
        <v>3503</v>
      </c>
      <c r="G141" s="661" t="s">
        <v>3529</v>
      </c>
      <c r="H141" s="661" t="s">
        <v>1311</v>
      </c>
      <c r="I141" s="661" t="s">
        <v>1377</v>
      </c>
      <c r="J141" s="661" t="s">
        <v>1378</v>
      </c>
      <c r="K141" s="661" t="s">
        <v>1165</v>
      </c>
      <c r="L141" s="662">
        <v>35.11</v>
      </c>
      <c r="M141" s="662">
        <v>526.65000000000009</v>
      </c>
      <c r="N141" s="661">
        <v>15</v>
      </c>
      <c r="O141" s="744">
        <v>7.5</v>
      </c>
      <c r="P141" s="662">
        <v>105.33</v>
      </c>
      <c r="Q141" s="677">
        <v>0.19999999999999996</v>
      </c>
      <c r="R141" s="661">
        <v>3</v>
      </c>
      <c r="S141" s="677">
        <v>0.2</v>
      </c>
      <c r="T141" s="744">
        <v>1.5</v>
      </c>
      <c r="U141" s="700">
        <v>0.2</v>
      </c>
    </row>
    <row r="142" spans="1:21" ht="14.4" customHeight="1" x14ac:dyDescent="0.3">
      <c r="A142" s="660">
        <v>50</v>
      </c>
      <c r="B142" s="661" t="s">
        <v>564</v>
      </c>
      <c r="C142" s="661" t="s">
        <v>3506</v>
      </c>
      <c r="D142" s="742" t="s">
        <v>4521</v>
      </c>
      <c r="E142" s="743" t="s">
        <v>3516</v>
      </c>
      <c r="F142" s="661" t="s">
        <v>3503</v>
      </c>
      <c r="G142" s="661" t="s">
        <v>3529</v>
      </c>
      <c r="H142" s="661" t="s">
        <v>1311</v>
      </c>
      <c r="I142" s="661" t="s">
        <v>1380</v>
      </c>
      <c r="J142" s="661" t="s">
        <v>1381</v>
      </c>
      <c r="K142" s="661" t="s">
        <v>1382</v>
      </c>
      <c r="L142" s="662">
        <v>70.23</v>
      </c>
      <c r="M142" s="662">
        <v>280.92</v>
      </c>
      <c r="N142" s="661">
        <v>4</v>
      </c>
      <c r="O142" s="744">
        <v>2</v>
      </c>
      <c r="P142" s="662"/>
      <c r="Q142" s="677">
        <v>0</v>
      </c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50</v>
      </c>
      <c r="B143" s="661" t="s">
        <v>564</v>
      </c>
      <c r="C143" s="661" t="s">
        <v>3506</v>
      </c>
      <c r="D143" s="742" t="s">
        <v>4521</v>
      </c>
      <c r="E143" s="743" t="s">
        <v>3516</v>
      </c>
      <c r="F143" s="661" t="s">
        <v>3503</v>
      </c>
      <c r="G143" s="661" t="s">
        <v>3529</v>
      </c>
      <c r="H143" s="661" t="s">
        <v>565</v>
      </c>
      <c r="I143" s="661" t="s">
        <v>3682</v>
      </c>
      <c r="J143" s="661" t="s">
        <v>3683</v>
      </c>
      <c r="K143" s="661" t="s">
        <v>1382</v>
      </c>
      <c r="L143" s="662">
        <v>70.23</v>
      </c>
      <c r="M143" s="662">
        <v>70.23</v>
      </c>
      <c r="N143" s="661">
        <v>1</v>
      </c>
      <c r="O143" s="744">
        <v>0.5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50</v>
      </c>
      <c r="B144" s="661" t="s">
        <v>564</v>
      </c>
      <c r="C144" s="661" t="s">
        <v>3506</v>
      </c>
      <c r="D144" s="742" t="s">
        <v>4521</v>
      </c>
      <c r="E144" s="743" t="s">
        <v>3516</v>
      </c>
      <c r="F144" s="661" t="s">
        <v>3503</v>
      </c>
      <c r="G144" s="661" t="s">
        <v>3529</v>
      </c>
      <c r="H144" s="661" t="s">
        <v>565</v>
      </c>
      <c r="I144" s="661" t="s">
        <v>3684</v>
      </c>
      <c r="J144" s="661" t="s">
        <v>3685</v>
      </c>
      <c r="K144" s="661" t="s">
        <v>1165</v>
      </c>
      <c r="L144" s="662">
        <v>35.11</v>
      </c>
      <c r="M144" s="662">
        <v>70.22</v>
      </c>
      <c r="N144" s="661">
        <v>2</v>
      </c>
      <c r="O144" s="744">
        <v>1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50</v>
      </c>
      <c r="B145" s="661" t="s">
        <v>564</v>
      </c>
      <c r="C145" s="661" t="s">
        <v>3506</v>
      </c>
      <c r="D145" s="742" t="s">
        <v>4521</v>
      </c>
      <c r="E145" s="743" t="s">
        <v>3516</v>
      </c>
      <c r="F145" s="661" t="s">
        <v>3503</v>
      </c>
      <c r="G145" s="661" t="s">
        <v>3566</v>
      </c>
      <c r="H145" s="661" t="s">
        <v>565</v>
      </c>
      <c r="I145" s="661" t="s">
        <v>1653</v>
      </c>
      <c r="J145" s="661" t="s">
        <v>1654</v>
      </c>
      <c r="K145" s="661" t="s">
        <v>3432</v>
      </c>
      <c r="L145" s="662">
        <v>78.33</v>
      </c>
      <c r="M145" s="662">
        <v>78.33</v>
      </c>
      <c r="N145" s="661">
        <v>1</v>
      </c>
      <c r="O145" s="744">
        <v>1</v>
      </c>
      <c r="P145" s="662"/>
      <c r="Q145" s="677">
        <v>0</v>
      </c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50</v>
      </c>
      <c r="B146" s="661" t="s">
        <v>564</v>
      </c>
      <c r="C146" s="661" t="s">
        <v>3506</v>
      </c>
      <c r="D146" s="742" t="s">
        <v>4521</v>
      </c>
      <c r="E146" s="743" t="s">
        <v>3516</v>
      </c>
      <c r="F146" s="661" t="s">
        <v>3503</v>
      </c>
      <c r="G146" s="661" t="s">
        <v>3686</v>
      </c>
      <c r="H146" s="661" t="s">
        <v>565</v>
      </c>
      <c r="I146" s="661" t="s">
        <v>687</v>
      </c>
      <c r="J146" s="661" t="s">
        <v>3687</v>
      </c>
      <c r="K146" s="661" t="s">
        <v>3442</v>
      </c>
      <c r="L146" s="662">
        <v>28.2</v>
      </c>
      <c r="M146" s="662">
        <v>28.2</v>
      </c>
      <c r="N146" s="661">
        <v>1</v>
      </c>
      <c r="O146" s="744">
        <v>0.5</v>
      </c>
      <c r="P146" s="662">
        <v>28.2</v>
      </c>
      <c r="Q146" s="677">
        <v>1</v>
      </c>
      <c r="R146" s="661">
        <v>1</v>
      </c>
      <c r="S146" s="677">
        <v>1</v>
      </c>
      <c r="T146" s="744">
        <v>0.5</v>
      </c>
      <c r="U146" s="700">
        <v>1</v>
      </c>
    </row>
    <row r="147" spans="1:21" ht="14.4" customHeight="1" x14ac:dyDescent="0.3">
      <c r="A147" s="660">
        <v>50</v>
      </c>
      <c r="B147" s="661" t="s">
        <v>564</v>
      </c>
      <c r="C147" s="661" t="s">
        <v>3506</v>
      </c>
      <c r="D147" s="742" t="s">
        <v>4521</v>
      </c>
      <c r="E147" s="743" t="s">
        <v>3516</v>
      </c>
      <c r="F147" s="661" t="s">
        <v>3503</v>
      </c>
      <c r="G147" s="661" t="s">
        <v>3688</v>
      </c>
      <c r="H147" s="661" t="s">
        <v>565</v>
      </c>
      <c r="I147" s="661" t="s">
        <v>2391</v>
      </c>
      <c r="J147" s="661" t="s">
        <v>885</v>
      </c>
      <c r="K147" s="661" t="s">
        <v>3689</v>
      </c>
      <c r="L147" s="662">
        <v>110.28</v>
      </c>
      <c r="M147" s="662">
        <v>110.28</v>
      </c>
      <c r="N147" s="661">
        <v>1</v>
      </c>
      <c r="O147" s="744">
        <v>0.5</v>
      </c>
      <c r="P147" s="662"/>
      <c r="Q147" s="677">
        <v>0</v>
      </c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50</v>
      </c>
      <c r="B148" s="661" t="s">
        <v>564</v>
      </c>
      <c r="C148" s="661" t="s">
        <v>3506</v>
      </c>
      <c r="D148" s="742" t="s">
        <v>4521</v>
      </c>
      <c r="E148" s="743" t="s">
        <v>3516</v>
      </c>
      <c r="F148" s="661" t="s">
        <v>3503</v>
      </c>
      <c r="G148" s="661" t="s">
        <v>3690</v>
      </c>
      <c r="H148" s="661" t="s">
        <v>565</v>
      </c>
      <c r="I148" s="661" t="s">
        <v>3691</v>
      </c>
      <c r="J148" s="661" t="s">
        <v>3692</v>
      </c>
      <c r="K148" s="661" t="s">
        <v>3693</v>
      </c>
      <c r="L148" s="662">
        <v>39.74</v>
      </c>
      <c r="M148" s="662">
        <v>39.74</v>
      </c>
      <c r="N148" s="661">
        <v>1</v>
      </c>
      <c r="O148" s="744">
        <v>1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50</v>
      </c>
      <c r="B149" s="661" t="s">
        <v>564</v>
      </c>
      <c r="C149" s="661" t="s">
        <v>3506</v>
      </c>
      <c r="D149" s="742" t="s">
        <v>4521</v>
      </c>
      <c r="E149" s="743" t="s">
        <v>3516</v>
      </c>
      <c r="F149" s="661" t="s">
        <v>3503</v>
      </c>
      <c r="G149" s="661" t="s">
        <v>3530</v>
      </c>
      <c r="H149" s="661" t="s">
        <v>565</v>
      </c>
      <c r="I149" s="661" t="s">
        <v>3531</v>
      </c>
      <c r="J149" s="661" t="s">
        <v>3532</v>
      </c>
      <c r="K149" s="661" t="s">
        <v>3533</v>
      </c>
      <c r="L149" s="662">
        <v>0</v>
      </c>
      <c r="M149" s="662">
        <v>0</v>
      </c>
      <c r="N149" s="661">
        <v>7</v>
      </c>
      <c r="O149" s="744">
        <v>3.5</v>
      </c>
      <c r="P149" s="662">
        <v>0</v>
      </c>
      <c r="Q149" s="677"/>
      <c r="R149" s="661">
        <v>2</v>
      </c>
      <c r="S149" s="677">
        <v>0.2857142857142857</v>
      </c>
      <c r="T149" s="744">
        <v>1</v>
      </c>
      <c r="U149" s="700">
        <v>0.2857142857142857</v>
      </c>
    </row>
    <row r="150" spans="1:21" ht="14.4" customHeight="1" x14ac:dyDescent="0.3">
      <c r="A150" s="660">
        <v>50</v>
      </c>
      <c r="B150" s="661" t="s">
        <v>564</v>
      </c>
      <c r="C150" s="661" t="s">
        <v>3506</v>
      </c>
      <c r="D150" s="742" t="s">
        <v>4521</v>
      </c>
      <c r="E150" s="743" t="s">
        <v>3516</v>
      </c>
      <c r="F150" s="661" t="s">
        <v>3503</v>
      </c>
      <c r="G150" s="661" t="s">
        <v>3530</v>
      </c>
      <c r="H150" s="661" t="s">
        <v>565</v>
      </c>
      <c r="I150" s="661" t="s">
        <v>888</v>
      </c>
      <c r="J150" s="661" t="s">
        <v>3532</v>
      </c>
      <c r="K150" s="661" t="s">
        <v>3580</v>
      </c>
      <c r="L150" s="662">
        <v>63.7</v>
      </c>
      <c r="M150" s="662">
        <v>191.10000000000002</v>
      </c>
      <c r="N150" s="661">
        <v>3</v>
      </c>
      <c r="O150" s="744">
        <v>1.5</v>
      </c>
      <c r="P150" s="662"/>
      <c r="Q150" s="677">
        <v>0</v>
      </c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50</v>
      </c>
      <c r="B151" s="661" t="s">
        <v>564</v>
      </c>
      <c r="C151" s="661" t="s">
        <v>3506</v>
      </c>
      <c r="D151" s="742" t="s">
        <v>4521</v>
      </c>
      <c r="E151" s="743" t="s">
        <v>3516</v>
      </c>
      <c r="F151" s="661" t="s">
        <v>3503</v>
      </c>
      <c r="G151" s="661" t="s">
        <v>3694</v>
      </c>
      <c r="H151" s="661" t="s">
        <v>565</v>
      </c>
      <c r="I151" s="661" t="s">
        <v>3695</v>
      </c>
      <c r="J151" s="661" t="s">
        <v>660</v>
      </c>
      <c r="K151" s="661" t="s">
        <v>3696</v>
      </c>
      <c r="L151" s="662">
        <v>0</v>
      </c>
      <c r="M151" s="662">
        <v>0</v>
      </c>
      <c r="N151" s="661">
        <v>1</v>
      </c>
      <c r="O151" s="744">
        <v>0.5</v>
      </c>
      <c r="P151" s="662"/>
      <c r="Q151" s="677"/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50</v>
      </c>
      <c r="B152" s="661" t="s">
        <v>564</v>
      </c>
      <c r="C152" s="661" t="s">
        <v>3506</v>
      </c>
      <c r="D152" s="742" t="s">
        <v>4521</v>
      </c>
      <c r="E152" s="743" t="s">
        <v>3516</v>
      </c>
      <c r="F152" s="661" t="s">
        <v>3503</v>
      </c>
      <c r="G152" s="661" t="s">
        <v>3694</v>
      </c>
      <c r="H152" s="661" t="s">
        <v>565</v>
      </c>
      <c r="I152" s="661" t="s">
        <v>659</v>
      </c>
      <c r="J152" s="661" t="s">
        <v>660</v>
      </c>
      <c r="K152" s="661" t="s">
        <v>3697</v>
      </c>
      <c r="L152" s="662">
        <v>46.25</v>
      </c>
      <c r="M152" s="662">
        <v>46.25</v>
      </c>
      <c r="N152" s="661">
        <v>1</v>
      </c>
      <c r="O152" s="744">
        <v>0.5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50</v>
      </c>
      <c r="B153" s="661" t="s">
        <v>564</v>
      </c>
      <c r="C153" s="661" t="s">
        <v>3506</v>
      </c>
      <c r="D153" s="742" t="s">
        <v>4521</v>
      </c>
      <c r="E153" s="743" t="s">
        <v>3516</v>
      </c>
      <c r="F153" s="661" t="s">
        <v>3503</v>
      </c>
      <c r="G153" s="661" t="s">
        <v>3694</v>
      </c>
      <c r="H153" s="661" t="s">
        <v>565</v>
      </c>
      <c r="I153" s="661" t="s">
        <v>3698</v>
      </c>
      <c r="J153" s="661" t="s">
        <v>3699</v>
      </c>
      <c r="K153" s="661" t="s">
        <v>3696</v>
      </c>
      <c r="L153" s="662">
        <v>0</v>
      </c>
      <c r="M153" s="662">
        <v>0</v>
      </c>
      <c r="N153" s="661">
        <v>1</v>
      </c>
      <c r="O153" s="744">
        <v>0.5</v>
      </c>
      <c r="P153" s="662"/>
      <c r="Q153" s="677"/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50</v>
      </c>
      <c r="B154" s="661" t="s">
        <v>564</v>
      </c>
      <c r="C154" s="661" t="s">
        <v>3506</v>
      </c>
      <c r="D154" s="742" t="s">
        <v>4521</v>
      </c>
      <c r="E154" s="743" t="s">
        <v>3516</v>
      </c>
      <c r="F154" s="661" t="s">
        <v>3503</v>
      </c>
      <c r="G154" s="661" t="s">
        <v>3694</v>
      </c>
      <c r="H154" s="661" t="s">
        <v>565</v>
      </c>
      <c r="I154" s="661" t="s">
        <v>3700</v>
      </c>
      <c r="J154" s="661" t="s">
        <v>3701</v>
      </c>
      <c r="K154" s="661" t="s">
        <v>3702</v>
      </c>
      <c r="L154" s="662">
        <v>47.07</v>
      </c>
      <c r="M154" s="662">
        <v>47.07</v>
      </c>
      <c r="N154" s="661">
        <v>1</v>
      </c>
      <c r="O154" s="744">
        <v>0.5</v>
      </c>
      <c r="P154" s="662"/>
      <c r="Q154" s="677">
        <v>0</v>
      </c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50</v>
      </c>
      <c r="B155" s="661" t="s">
        <v>564</v>
      </c>
      <c r="C155" s="661" t="s">
        <v>3506</v>
      </c>
      <c r="D155" s="742" t="s">
        <v>4521</v>
      </c>
      <c r="E155" s="743" t="s">
        <v>3516</v>
      </c>
      <c r="F155" s="661" t="s">
        <v>3503</v>
      </c>
      <c r="G155" s="661" t="s">
        <v>3703</v>
      </c>
      <c r="H155" s="661" t="s">
        <v>1311</v>
      </c>
      <c r="I155" s="661" t="s">
        <v>1457</v>
      </c>
      <c r="J155" s="661" t="s">
        <v>1458</v>
      </c>
      <c r="K155" s="661" t="s">
        <v>1459</v>
      </c>
      <c r="L155" s="662">
        <v>30.83</v>
      </c>
      <c r="M155" s="662">
        <v>92.49</v>
      </c>
      <c r="N155" s="661">
        <v>3</v>
      </c>
      <c r="O155" s="744">
        <v>2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50</v>
      </c>
      <c r="B156" s="661" t="s">
        <v>564</v>
      </c>
      <c r="C156" s="661" t="s">
        <v>3506</v>
      </c>
      <c r="D156" s="742" t="s">
        <v>4521</v>
      </c>
      <c r="E156" s="743" t="s">
        <v>3516</v>
      </c>
      <c r="F156" s="661" t="s">
        <v>3503</v>
      </c>
      <c r="G156" s="661" t="s">
        <v>3703</v>
      </c>
      <c r="H156" s="661" t="s">
        <v>565</v>
      </c>
      <c r="I156" s="661" t="s">
        <v>3704</v>
      </c>
      <c r="J156" s="661" t="s">
        <v>3705</v>
      </c>
      <c r="K156" s="661" t="s">
        <v>1459</v>
      </c>
      <c r="L156" s="662">
        <v>30.83</v>
      </c>
      <c r="M156" s="662">
        <v>30.83</v>
      </c>
      <c r="N156" s="661">
        <v>1</v>
      </c>
      <c r="O156" s="744">
        <v>0.5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50</v>
      </c>
      <c r="B157" s="661" t="s">
        <v>564</v>
      </c>
      <c r="C157" s="661" t="s">
        <v>3506</v>
      </c>
      <c r="D157" s="742" t="s">
        <v>4521</v>
      </c>
      <c r="E157" s="743" t="s">
        <v>3516</v>
      </c>
      <c r="F157" s="661" t="s">
        <v>3503</v>
      </c>
      <c r="G157" s="661" t="s">
        <v>3703</v>
      </c>
      <c r="H157" s="661" t="s">
        <v>565</v>
      </c>
      <c r="I157" s="661" t="s">
        <v>3706</v>
      </c>
      <c r="J157" s="661" t="s">
        <v>3707</v>
      </c>
      <c r="K157" s="661" t="s">
        <v>1455</v>
      </c>
      <c r="L157" s="662">
        <v>46.25</v>
      </c>
      <c r="M157" s="662">
        <v>46.25</v>
      </c>
      <c r="N157" s="661">
        <v>1</v>
      </c>
      <c r="O157" s="744">
        <v>0.5</v>
      </c>
      <c r="P157" s="662">
        <v>46.25</v>
      </c>
      <c r="Q157" s="677">
        <v>1</v>
      </c>
      <c r="R157" s="661">
        <v>1</v>
      </c>
      <c r="S157" s="677">
        <v>1</v>
      </c>
      <c r="T157" s="744">
        <v>0.5</v>
      </c>
      <c r="U157" s="700">
        <v>1</v>
      </c>
    </row>
    <row r="158" spans="1:21" ht="14.4" customHeight="1" x14ac:dyDescent="0.3">
      <c r="A158" s="660">
        <v>50</v>
      </c>
      <c r="B158" s="661" t="s">
        <v>564</v>
      </c>
      <c r="C158" s="661" t="s">
        <v>3506</v>
      </c>
      <c r="D158" s="742" t="s">
        <v>4521</v>
      </c>
      <c r="E158" s="743" t="s">
        <v>3516</v>
      </c>
      <c r="F158" s="661" t="s">
        <v>3503</v>
      </c>
      <c r="G158" s="661" t="s">
        <v>3708</v>
      </c>
      <c r="H158" s="661" t="s">
        <v>565</v>
      </c>
      <c r="I158" s="661" t="s">
        <v>821</v>
      </c>
      <c r="J158" s="661" t="s">
        <v>822</v>
      </c>
      <c r="K158" s="661" t="s">
        <v>3709</v>
      </c>
      <c r="L158" s="662">
        <v>156.77000000000001</v>
      </c>
      <c r="M158" s="662">
        <v>156.77000000000001</v>
      </c>
      <c r="N158" s="661">
        <v>1</v>
      </c>
      <c r="O158" s="744">
        <v>0.5</v>
      </c>
      <c r="P158" s="662">
        <v>156.77000000000001</v>
      </c>
      <c r="Q158" s="677">
        <v>1</v>
      </c>
      <c r="R158" s="661">
        <v>1</v>
      </c>
      <c r="S158" s="677">
        <v>1</v>
      </c>
      <c r="T158" s="744">
        <v>0.5</v>
      </c>
      <c r="U158" s="700">
        <v>1</v>
      </c>
    </row>
    <row r="159" spans="1:21" ht="14.4" customHeight="1" x14ac:dyDescent="0.3">
      <c r="A159" s="660">
        <v>50</v>
      </c>
      <c r="B159" s="661" t="s">
        <v>564</v>
      </c>
      <c r="C159" s="661" t="s">
        <v>3506</v>
      </c>
      <c r="D159" s="742" t="s">
        <v>4521</v>
      </c>
      <c r="E159" s="743" t="s">
        <v>3516</v>
      </c>
      <c r="F159" s="661" t="s">
        <v>3503</v>
      </c>
      <c r="G159" s="661" t="s">
        <v>3534</v>
      </c>
      <c r="H159" s="661" t="s">
        <v>565</v>
      </c>
      <c r="I159" s="661" t="s">
        <v>3630</v>
      </c>
      <c r="J159" s="661" t="s">
        <v>3583</v>
      </c>
      <c r="K159" s="661" t="s">
        <v>3537</v>
      </c>
      <c r="L159" s="662">
        <v>0</v>
      </c>
      <c r="M159" s="662">
        <v>0</v>
      </c>
      <c r="N159" s="661">
        <v>3</v>
      </c>
      <c r="O159" s="744">
        <v>2</v>
      </c>
      <c r="P159" s="662"/>
      <c r="Q159" s="677"/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50</v>
      </c>
      <c r="B160" s="661" t="s">
        <v>564</v>
      </c>
      <c r="C160" s="661" t="s">
        <v>3506</v>
      </c>
      <c r="D160" s="742" t="s">
        <v>4521</v>
      </c>
      <c r="E160" s="743" t="s">
        <v>3516</v>
      </c>
      <c r="F160" s="661" t="s">
        <v>3503</v>
      </c>
      <c r="G160" s="661" t="s">
        <v>3534</v>
      </c>
      <c r="H160" s="661" t="s">
        <v>565</v>
      </c>
      <c r="I160" s="661" t="s">
        <v>3710</v>
      </c>
      <c r="J160" s="661" t="s">
        <v>1815</v>
      </c>
      <c r="K160" s="661" t="s">
        <v>3537</v>
      </c>
      <c r="L160" s="662">
        <v>0</v>
      </c>
      <c r="M160" s="662">
        <v>0</v>
      </c>
      <c r="N160" s="661">
        <v>1</v>
      </c>
      <c r="O160" s="744">
        <v>0.5</v>
      </c>
      <c r="P160" s="662"/>
      <c r="Q160" s="677"/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50</v>
      </c>
      <c r="B161" s="661" t="s">
        <v>564</v>
      </c>
      <c r="C161" s="661" t="s">
        <v>3506</v>
      </c>
      <c r="D161" s="742" t="s">
        <v>4521</v>
      </c>
      <c r="E161" s="743" t="s">
        <v>3516</v>
      </c>
      <c r="F161" s="661" t="s">
        <v>3503</v>
      </c>
      <c r="G161" s="661" t="s">
        <v>3534</v>
      </c>
      <c r="H161" s="661" t="s">
        <v>565</v>
      </c>
      <c r="I161" s="661" t="s">
        <v>1814</v>
      </c>
      <c r="J161" s="661" t="s">
        <v>1815</v>
      </c>
      <c r="K161" s="661" t="s">
        <v>1799</v>
      </c>
      <c r="L161" s="662">
        <v>32.270000000000003</v>
      </c>
      <c r="M161" s="662">
        <v>32.270000000000003</v>
      </c>
      <c r="N161" s="661">
        <v>1</v>
      </c>
      <c r="O161" s="744">
        <v>0.5</v>
      </c>
      <c r="P161" s="662"/>
      <c r="Q161" s="677">
        <v>0</v>
      </c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50</v>
      </c>
      <c r="B162" s="661" t="s">
        <v>564</v>
      </c>
      <c r="C162" s="661" t="s">
        <v>3506</v>
      </c>
      <c r="D162" s="742" t="s">
        <v>4521</v>
      </c>
      <c r="E162" s="743" t="s">
        <v>3516</v>
      </c>
      <c r="F162" s="661" t="s">
        <v>3503</v>
      </c>
      <c r="G162" s="661" t="s">
        <v>3584</v>
      </c>
      <c r="H162" s="661" t="s">
        <v>565</v>
      </c>
      <c r="I162" s="661" t="s">
        <v>937</v>
      </c>
      <c r="J162" s="661" t="s">
        <v>938</v>
      </c>
      <c r="K162" s="661" t="s">
        <v>939</v>
      </c>
      <c r="L162" s="662">
        <v>33</v>
      </c>
      <c r="M162" s="662">
        <v>66</v>
      </c>
      <c r="N162" s="661">
        <v>2</v>
      </c>
      <c r="O162" s="744">
        <v>1.5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50</v>
      </c>
      <c r="B163" s="661" t="s">
        <v>564</v>
      </c>
      <c r="C163" s="661" t="s">
        <v>3506</v>
      </c>
      <c r="D163" s="742" t="s">
        <v>4521</v>
      </c>
      <c r="E163" s="743" t="s">
        <v>3516</v>
      </c>
      <c r="F163" s="661" t="s">
        <v>3503</v>
      </c>
      <c r="G163" s="661" t="s">
        <v>3711</v>
      </c>
      <c r="H163" s="661" t="s">
        <v>565</v>
      </c>
      <c r="I163" s="661" t="s">
        <v>3712</v>
      </c>
      <c r="J163" s="661" t="s">
        <v>881</v>
      </c>
      <c r="K163" s="661" t="s">
        <v>3713</v>
      </c>
      <c r="L163" s="662">
        <v>152.84</v>
      </c>
      <c r="M163" s="662">
        <v>152.84</v>
      </c>
      <c r="N163" s="661">
        <v>1</v>
      </c>
      <c r="O163" s="744">
        <v>0.5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50</v>
      </c>
      <c r="B164" s="661" t="s">
        <v>564</v>
      </c>
      <c r="C164" s="661" t="s">
        <v>3506</v>
      </c>
      <c r="D164" s="742" t="s">
        <v>4521</v>
      </c>
      <c r="E164" s="743" t="s">
        <v>3516</v>
      </c>
      <c r="F164" s="661" t="s">
        <v>3503</v>
      </c>
      <c r="G164" s="661" t="s">
        <v>3711</v>
      </c>
      <c r="H164" s="661" t="s">
        <v>565</v>
      </c>
      <c r="I164" s="661" t="s">
        <v>3714</v>
      </c>
      <c r="J164" s="661" t="s">
        <v>3715</v>
      </c>
      <c r="K164" s="661" t="s">
        <v>3648</v>
      </c>
      <c r="L164" s="662">
        <v>0</v>
      </c>
      <c r="M164" s="662">
        <v>0</v>
      </c>
      <c r="N164" s="661">
        <v>1</v>
      </c>
      <c r="O164" s="744">
        <v>0.5</v>
      </c>
      <c r="P164" s="662">
        <v>0</v>
      </c>
      <c r="Q164" s="677"/>
      <c r="R164" s="661">
        <v>1</v>
      </c>
      <c r="S164" s="677">
        <v>1</v>
      </c>
      <c r="T164" s="744">
        <v>0.5</v>
      </c>
      <c r="U164" s="700">
        <v>1</v>
      </c>
    </row>
    <row r="165" spans="1:21" ht="14.4" customHeight="1" x14ac:dyDescent="0.3">
      <c r="A165" s="660">
        <v>50</v>
      </c>
      <c r="B165" s="661" t="s">
        <v>564</v>
      </c>
      <c r="C165" s="661" t="s">
        <v>3506</v>
      </c>
      <c r="D165" s="742" t="s">
        <v>4521</v>
      </c>
      <c r="E165" s="743" t="s">
        <v>3516</v>
      </c>
      <c r="F165" s="661" t="s">
        <v>3503</v>
      </c>
      <c r="G165" s="661" t="s">
        <v>3716</v>
      </c>
      <c r="H165" s="661" t="s">
        <v>565</v>
      </c>
      <c r="I165" s="661" t="s">
        <v>3717</v>
      </c>
      <c r="J165" s="661" t="s">
        <v>3718</v>
      </c>
      <c r="K165" s="661" t="s">
        <v>3719</v>
      </c>
      <c r="L165" s="662">
        <v>1249.21</v>
      </c>
      <c r="M165" s="662">
        <v>1249.21</v>
      </c>
      <c r="N165" s="661">
        <v>1</v>
      </c>
      <c r="O165" s="744">
        <v>1</v>
      </c>
      <c r="P165" s="662"/>
      <c r="Q165" s="677">
        <v>0</v>
      </c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50</v>
      </c>
      <c r="B166" s="661" t="s">
        <v>564</v>
      </c>
      <c r="C166" s="661" t="s">
        <v>3506</v>
      </c>
      <c r="D166" s="742" t="s">
        <v>4521</v>
      </c>
      <c r="E166" s="743" t="s">
        <v>3516</v>
      </c>
      <c r="F166" s="661" t="s">
        <v>3503</v>
      </c>
      <c r="G166" s="661" t="s">
        <v>3590</v>
      </c>
      <c r="H166" s="661" t="s">
        <v>565</v>
      </c>
      <c r="I166" s="661" t="s">
        <v>3720</v>
      </c>
      <c r="J166" s="661" t="s">
        <v>3721</v>
      </c>
      <c r="K166" s="661" t="s">
        <v>3722</v>
      </c>
      <c r="L166" s="662">
        <v>17.559999999999999</v>
      </c>
      <c r="M166" s="662">
        <v>17.559999999999999</v>
      </c>
      <c r="N166" s="661">
        <v>1</v>
      </c>
      <c r="O166" s="744">
        <v>0.5</v>
      </c>
      <c r="P166" s="662"/>
      <c r="Q166" s="677">
        <v>0</v>
      </c>
      <c r="R166" s="661"/>
      <c r="S166" s="677">
        <v>0</v>
      </c>
      <c r="T166" s="744"/>
      <c r="U166" s="700">
        <v>0</v>
      </c>
    </row>
    <row r="167" spans="1:21" ht="14.4" customHeight="1" x14ac:dyDescent="0.3">
      <c r="A167" s="660">
        <v>50</v>
      </c>
      <c r="B167" s="661" t="s">
        <v>564</v>
      </c>
      <c r="C167" s="661" t="s">
        <v>3506</v>
      </c>
      <c r="D167" s="742" t="s">
        <v>4521</v>
      </c>
      <c r="E167" s="743" t="s">
        <v>3516</v>
      </c>
      <c r="F167" s="661" t="s">
        <v>3503</v>
      </c>
      <c r="G167" s="661" t="s">
        <v>3590</v>
      </c>
      <c r="H167" s="661" t="s">
        <v>565</v>
      </c>
      <c r="I167" s="661" t="s">
        <v>3723</v>
      </c>
      <c r="J167" s="661" t="s">
        <v>3724</v>
      </c>
      <c r="K167" s="661" t="s">
        <v>3725</v>
      </c>
      <c r="L167" s="662">
        <v>0</v>
      </c>
      <c r="M167" s="662">
        <v>0</v>
      </c>
      <c r="N167" s="661">
        <v>1</v>
      </c>
      <c r="O167" s="744">
        <v>0.5</v>
      </c>
      <c r="P167" s="662"/>
      <c r="Q167" s="677"/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50</v>
      </c>
      <c r="B168" s="661" t="s">
        <v>564</v>
      </c>
      <c r="C168" s="661" t="s">
        <v>3506</v>
      </c>
      <c r="D168" s="742" t="s">
        <v>4521</v>
      </c>
      <c r="E168" s="743" t="s">
        <v>3516</v>
      </c>
      <c r="F168" s="661" t="s">
        <v>3503</v>
      </c>
      <c r="G168" s="661" t="s">
        <v>3538</v>
      </c>
      <c r="H168" s="661" t="s">
        <v>565</v>
      </c>
      <c r="I168" s="661" t="s">
        <v>3726</v>
      </c>
      <c r="J168" s="661" t="s">
        <v>3727</v>
      </c>
      <c r="K168" s="661" t="s">
        <v>3728</v>
      </c>
      <c r="L168" s="662">
        <v>100.11</v>
      </c>
      <c r="M168" s="662">
        <v>200.22</v>
      </c>
      <c r="N168" s="661">
        <v>2</v>
      </c>
      <c r="O168" s="744">
        <v>1</v>
      </c>
      <c r="P168" s="662"/>
      <c r="Q168" s="677">
        <v>0</v>
      </c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50</v>
      </c>
      <c r="B169" s="661" t="s">
        <v>564</v>
      </c>
      <c r="C169" s="661" t="s">
        <v>3506</v>
      </c>
      <c r="D169" s="742" t="s">
        <v>4521</v>
      </c>
      <c r="E169" s="743" t="s">
        <v>3516</v>
      </c>
      <c r="F169" s="661" t="s">
        <v>3503</v>
      </c>
      <c r="G169" s="661" t="s">
        <v>3538</v>
      </c>
      <c r="H169" s="661" t="s">
        <v>1311</v>
      </c>
      <c r="I169" s="661" t="s">
        <v>1561</v>
      </c>
      <c r="J169" s="661" t="s">
        <v>1562</v>
      </c>
      <c r="K169" s="661" t="s">
        <v>1563</v>
      </c>
      <c r="L169" s="662">
        <v>93.43</v>
      </c>
      <c r="M169" s="662">
        <v>1308.0200000000004</v>
      </c>
      <c r="N169" s="661">
        <v>14</v>
      </c>
      <c r="O169" s="744">
        <v>7</v>
      </c>
      <c r="P169" s="662">
        <v>186.86</v>
      </c>
      <c r="Q169" s="677">
        <v>0.14285714285714282</v>
      </c>
      <c r="R169" s="661">
        <v>2</v>
      </c>
      <c r="S169" s="677">
        <v>0.14285714285714285</v>
      </c>
      <c r="T169" s="744">
        <v>1</v>
      </c>
      <c r="U169" s="700">
        <v>0.14285714285714285</v>
      </c>
    </row>
    <row r="170" spans="1:21" ht="14.4" customHeight="1" x14ac:dyDescent="0.3">
      <c r="A170" s="660">
        <v>50</v>
      </c>
      <c r="B170" s="661" t="s">
        <v>564</v>
      </c>
      <c r="C170" s="661" t="s">
        <v>3506</v>
      </c>
      <c r="D170" s="742" t="s">
        <v>4521</v>
      </c>
      <c r="E170" s="743" t="s">
        <v>3516</v>
      </c>
      <c r="F170" s="661" t="s">
        <v>3503</v>
      </c>
      <c r="G170" s="661" t="s">
        <v>3538</v>
      </c>
      <c r="H170" s="661" t="s">
        <v>565</v>
      </c>
      <c r="I170" s="661" t="s">
        <v>3729</v>
      </c>
      <c r="J170" s="661" t="s">
        <v>3727</v>
      </c>
      <c r="K170" s="661" t="s">
        <v>3728</v>
      </c>
      <c r="L170" s="662">
        <v>0</v>
      </c>
      <c r="M170" s="662">
        <v>0</v>
      </c>
      <c r="N170" s="661">
        <v>2</v>
      </c>
      <c r="O170" s="744">
        <v>1</v>
      </c>
      <c r="P170" s="662">
        <v>0</v>
      </c>
      <c r="Q170" s="677"/>
      <c r="R170" s="661">
        <v>1</v>
      </c>
      <c r="S170" s="677">
        <v>0.5</v>
      </c>
      <c r="T170" s="744">
        <v>0.5</v>
      </c>
      <c r="U170" s="700">
        <v>0.5</v>
      </c>
    </row>
    <row r="171" spans="1:21" ht="14.4" customHeight="1" x14ac:dyDescent="0.3">
      <c r="A171" s="660">
        <v>50</v>
      </c>
      <c r="B171" s="661" t="s">
        <v>564</v>
      </c>
      <c r="C171" s="661" t="s">
        <v>3506</v>
      </c>
      <c r="D171" s="742" t="s">
        <v>4521</v>
      </c>
      <c r="E171" s="743" t="s">
        <v>3516</v>
      </c>
      <c r="F171" s="661" t="s">
        <v>3503</v>
      </c>
      <c r="G171" s="661" t="s">
        <v>3538</v>
      </c>
      <c r="H171" s="661" t="s">
        <v>1311</v>
      </c>
      <c r="I171" s="661" t="s">
        <v>1574</v>
      </c>
      <c r="J171" s="661" t="s">
        <v>1562</v>
      </c>
      <c r="K171" s="661" t="s">
        <v>1575</v>
      </c>
      <c r="L171" s="662">
        <v>186.87</v>
      </c>
      <c r="M171" s="662">
        <v>747.48</v>
      </c>
      <c r="N171" s="661">
        <v>4</v>
      </c>
      <c r="O171" s="744">
        <v>2.5</v>
      </c>
      <c r="P171" s="662">
        <v>186.87</v>
      </c>
      <c r="Q171" s="677">
        <v>0.25</v>
      </c>
      <c r="R171" s="661">
        <v>1</v>
      </c>
      <c r="S171" s="677">
        <v>0.25</v>
      </c>
      <c r="T171" s="744">
        <v>1</v>
      </c>
      <c r="U171" s="700">
        <v>0.4</v>
      </c>
    </row>
    <row r="172" spans="1:21" ht="14.4" customHeight="1" x14ac:dyDescent="0.3">
      <c r="A172" s="660">
        <v>50</v>
      </c>
      <c r="B172" s="661" t="s">
        <v>564</v>
      </c>
      <c r="C172" s="661" t="s">
        <v>3506</v>
      </c>
      <c r="D172" s="742" t="s">
        <v>4521</v>
      </c>
      <c r="E172" s="743" t="s">
        <v>3516</v>
      </c>
      <c r="F172" s="661" t="s">
        <v>3503</v>
      </c>
      <c r="G172" s="661" t="s">
        <v>3538</v>
      </c>
      <c r="H172" s="661" t="s">
        <v>565</v>
      </c>
      <c r="I172" s="661" t="s">
        <v>3730</v>
      </c>
      <c r="J172" s="661" t="s">
        <v>3727</v>
      </c>
      <c r="K172" s="661" t="s">
        <v>1563</v>
      </c>
      <c r="L172" s="662">
        <v>0</v>
      </c>
      <c r="M172" s="662">
        <v>0</v>
      </c>
      <c r="N172" s="661">
        <v>1</v>
      </c>
      <c r="O172" s="744">
        <v>0.5</v>
      </c>
      <c r="P172" s="662"/>
      <c r="Q172" s="677"/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50</v>
      </c>
      <c r="B173" s="661" t="s">
        <v>564</v>
      </c>
      <c r="C173" s="661" t="s">
        <v>3506</v>
      </c>
      <c r="D173" s="742" t="s">
        <v>4521</v>
      </c>
      <c r="E173" s="743" t="s">
        <v>3516</v>
      </c>
      <c r="F173" s="661" t="s">
        <v>3503</v>
      </c>
      <c r="G173" s="661" t="s">
        <v>3541</v>
      </c>
      <c r="H173" s="661" t="s">
        <v>565</v>
      </c>
      <c r="I173" s="661" t="s">
        <v>3594</v>
      </c>
      <c r="J173" s="661" t="s">
        <v>3595</v>
      </c>
      <c r="K173" s="661" t="s">
        <v>3438</v>
      </c>
      <c r="L173" s="662">
        <v>0</v>
      </c>
      <c r="M173" s="662">
        <v>0</v>
      </c>
      <c r="N173" s="661">
        <v>12</v>
      </c>
      <c r="O173" s="744">
        <v>6</v>
      </c>
      <c r="P173" s="662">
        <v>0</v>
      </c>
      <c r="Q173" s="677"/>
      <c r="R173" s="661">
        <v>1</v>
      </c>
      <c r="S173" s="677">
        <v>8.3333333333333329E-2</v>
      </c>
      <c r="T173" s="744">
        <v>0.5</v>
      </c>
      <c r="U173" s="700">
        <v>8.3333333333333329E-2</v>
      </c>
    </row>
    <row r="174" spans="1:21" ht="14.4" customHeight="1" x14ac:dyDescent="0.3">
      <c r="A174" s="660">
        <v>50</v>
      </c>
      <c r="B174" s="661" t="s">
        <v>564</v>
      </c>
      <c r="C174" s="661" t="s">
        <v>3506</v>
      </c>
      <c r="D174" s="742" t="s">
        <v>4521</v>
      </c>
      <c r="E174" s="743" t="s">
        <v>3516</v>
      </c>
      <c r="F174" s="661" t="s">
        <v>3503</v>
      </c>
      <c r="G174" s="661" t="s">
        <v>3541</v>
      </c>
      <c r="H174" s="661" t="s">
        <v>565</v>
      </c>
      <c r="I174" s="661" t="s">
        <v>968</v>
      </c>
      <c r="J174" s="661" t="s">
        <v>958</v>
      </c>
      <c r="K174" s="661" t="s">
        <v>969</v>
      </c>
      <c r="L174" s="662">
        <v>26.37</v>
      </c>
      <c r="M174" s="662">
        <v>210.96</v>
      </c>
      <c r="N174" s="661">
        <v>8</v>
      </c>
      <c r="O174" s="744">
        <v>4</v>
      </c>
      <c r="P174" s="662">
        <v>52.74</v>
      </c>
      <c r="Q174" s="677">
        <v>0.25</v>
      </c>
      <c r="R174" s="661">
        <v>2</v>
      </c>
      <c r="S174" s="677">
        <v>0.25</v>
      </c>
      <c r="T174" s="744">
        <v>1</v>
      </c>
      <c r="U174" s="700">
        <v>0.25</v>
      </c>
    </row>
    <row r="175" spans="1:21" ht="14.4" customHeight="1" x14ac:dyDescent="0.3">
      <c r="A175" s="660">
        <v>50</v>
      </c>
      <c r="B175" s="661" t="s">
        <v>564</v>
      </c>
      <c r="C175" s="661" t="s">
        <v>3506</v>
      </c>
      <c r="D175" s="742" t="s">
        <v>4521</v>
      </c>
      <c r="E175" s="743" t="s">
        <v>3516</v>
      </c>
      <c r="F175" s="661" t="s">
        <v>3503</v>
      </c>
      <c r="G175" s="661" t="s">
        <v>3541</v>
      </c>
      <c r="H175" s="661" t="s">
        <v>565</v>
      </c>
      <c r="I175" s="661" t="s">
        <v>3731</v>
      </c>
      <c r="J175" s="661" t="s">
        <v>3732</v>
      </c>
      <c r="K175" s="661" t="s">
        <v>3733</v>
      </c>
      <c r="L175" s="662">
        <v>0</v>
      </c>
      <c r="M175" s="662">
        <v>0</v>
      </c>
      <c r="N175" s="661">
        <v>3</v>
      </c>
      <c r="O175" s="744">
        <v>1.5</v>
      </c>
      <c r="P175" s="662"/>
      <c r="Q175" s="677"/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50</v>
      </c>
      <c r="B176" s="661" t="s">
        <v>564</v>
      </c>
      <c r="C176" s="661" t="s">
        <v>3506</v>
      </c>
      <c r="D176" s="742" t="s">
        <v>4521</v>
      </c>
      <c r="E176" s="743" t="s">
        <v>3516</v>
      </c>
      <c r="F176" s="661" t="s">
        <v>3503</v>
      </c>
      <c r="G176" s="661" t="s">
        <v>3541</v>
      </c>
      <c r="H176" s="661" t="s">
        <v>565</v>
      </c>
      <c r="I176" s="661" t="s">
        <v>3633</v>
      </c>
      <c r="J176" s="661" t="s">
        <v>3595</v>
      </c>
      <c r="K176" s="661" t="s">
        <v>3634</v>
      </c>
      <c r="L176" s="662">
        <v>29.54</v>
      </c>
      <c r="M176" s="662">
        <v>206.77999999999997</v>
      </c>
      <c r="N176" s="661">
        <v>7</v>
      </c>
      <c r="O176" s="744">
        <v>3.5</v>
      </c>
      <c r="P176" s="662">
        <v>29.54</v>
      </c>
      <c r="Q176" s="677">
        <v>0.14285714285714288</v>
      </c>
      <c r="R176" s="661">
        <v>1</v>
      </c>
      <c r="S176" s="677">
        <v>0.14285714285714285</v>
      </c>
      <c r="T176" s="744">
        <v>0.5</v>
      </c>
      <c r="U176" s="700">
        <v>0.14285714285714285</v>
      </c>
    </row>
    <row r="177" spans="1:21" ht="14.4" customHeight="1" x14ac:dyDescent="0.3">
      <c r="A177" s="660">
        <v>50</v>
      </c>
      <c r="B177" s="661" t="s">
        <v>564</v>
      </c>
      <c r="C177" s="661" t="s">
        <v>3506</v>
      </c>
      <c r="D177" s="742" t="s">
        <v>4521</v>
      </c>
      <c r="E177" s="743" t="s">
        <v>3516</v>
      </c>
      <c r="F177" s="661" t="s">
        <v>3503</v>
      </c>
      <c r="G177" s="661" t="s">
        <v>3734</v>
      </c>
      <c r="H177" s="661" t="s">
        <v>1311</v>
      </c>
      <c r="I177" s="661" t="s">
        <v>1344</v>
      </c>
      <c r="J177" s="661" t="s">
        <v>3352</v>
      </c>
      <c r="K177" s="661" t="s">
        <v>3353</v>
      </c>
      <c r="L177" s="662">
        <v>57.64</v>
      </c>
      <c r="M177" s="662">
        <v>57.64</v>
      </c>
      <c r="N177" s="661">
        <v>1</v>
      </c>
      <c r="O177" s="744">
        <v>0.5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50</v>
      </c>
      <c r="B178" s="661" t="s">
        <v>564</v>
      </c>
      <c r="C178" s="661" t="s">
        <v>3506</v>
      </c>
      <c r="D178" s="742" t="s">
        <v>4521</v>
      </c>
      <c r="E178" s="743" t="s">
        <v>3516</v>
      </c>
      <c r="F178" s="661" t="s">
        <v>3503</v>
      </c>
      <c r="G178" s="661" t="s">
        <v>3735</v>
      </c>
      <c r="H178" s="661" t="s">
        <v>1311</v>
      </c>
      <c r="I178" s="661" t="s">
        <v>3736</v>
      </c>
      <c r="J178" s="661" t="s">
        <v>2121</v>
      </c>
      <c r="K178" s="661" t="s">
        <v>3737</v>
      </c>
      <c r="L178" s="662">
        <v>62.24</v>
      </c>
      <c r="M178" s="662">
        <v>62.24</v>
      </c>
      <c r="N178" s="661">
        <v>1</v>
      </c>
      <c r="O178" s="744">
        <v>0.5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50</v>
      </c>
      <c r="B179" s="661" t="s">
        <v>564</v>
      </c>
      <c r="C179" s="661" t="s">
        <v>3506</v>
      </c>
      <c r="D179" s="742" t="s">
        <v>4521</v>
      </c>
      <c r="E179" s="743" t="s">
        <v>3516</v>
      </c>
      <c r="F179" s="661" t="s">
        <v>3503</v>
      </c>
      <c r="G179" s="661" t="s">
        <v>3735</v>
      </c>
      <c r="H179" s="661" t="s">
        <v>1311</v>
      </c>
      <c r="I179" s="661" t="s">
        <v>3738</v>
      </c>
      <c r="J179" s="661" t="s">
        <v>2796</v>
      </c>
      <c r="K179" s="661" t="s">
        <v>3739</v>
      </c>
      <c r="L179" s="662">
        <v>48.37</v>
      </c>
      <c r="M179" s="662">
        <v>48.37</v>
      </c>
      <c r="N179" s="661">
        <v>1</v>
      </c>
      <c r="O179" s="744">
        <v>0.5</v>
      </c>
      <c r="P179" s="662"/>
      <c r="Q179" s="677">
        <v>0</v>
      </c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50</v>
      </c>
      <c r="B180" s="661" t="s">
        <v>564</v>
      </c>
      <c r="C180" s="661" t="s">
        <v>3506</v>
      </c>
      <c r="D180" s="742" t="s">
        <v>4521</v>
      </c>
      <c r="E180" s="743" t="s">
        <v>3516</v>
      </c>
      <c r="F180" s="661" t="s">
        <v>3503</v>
      </c>
      <c r="G180" s="661" t="s">
        <v>3735</v>
      </c>
      <c r="H180" s="661" t="s">
        <v>565</v>
      </c>
      <c r="I180" s="661" t="s">
        <v>3740</v>
      </c>
      <c r="J180" s="661" t="s">
        <v>2090</v>
      </c>
      <c r="K180" s="661" t="s">
        <v>3741</v>
      </c>
      <c r="L180" s="662">
        <v>0</v>
      </c>
      <c r="M180" s="662">
        <v>0</v>
      </c>
      <c r="N180" s="661">
        <v>1</v>
      </c>
      <c r="O180" s="744">
        <v>0.5</v>
      </c>
      <c r="P180" s="662"/>
      <c r="Q180" s="677"/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50</v>
      </c>
      <c r="B181" s="661" t="s">
        <v>564</v>
      </c>
      <c r="C181" s="661" t="s">
        <v>3506</v>
      </c>
      <c r="D181" s="742" t="s">
        <v>4521</v>
      </c>
      <c r="E181" s="743" t="s">
        <v>3516</v>
      </c>
      <c r="F181" s="661" t="s">
        <v>3503</v>
      </c>
      <c r="G181" s="661" t="s">
        <v>3735</v>
      </c>
      <c r="H181" s="661" t="s">
        <v>1311</v>
      </c>
      <c r="I181" s="661" t="s">
        <v>3742</v>
      </c>
      <c r="J181" s="661" t="s">
        <v>3404</v>
      </c>
      <c r="K181" s="661" t="s">
        <v>3743</v>
      </c>
      <c r="L181" s="662">
        <v>0</v>
      </c>
      <c r="M181" s="662">
        <v>0</v>
      </c>
      <c r="N181" s="661">
        <v>2</v>
      </c>
      <c r="O181" s="744">
        <v>1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50</v>
      </c>
      <c r="B182" s="661" t="s">
        <v>564</v>
      </c>
      <c r="C182" s="661" t="s">
        <v>3506</v>
      </c>
      <c r="D182" s="742" t="s">
        <v>4521</v>
      </c>
      <c r="E182" s="743" t="s">
        <v>3516</v>
      </c>
      <c r="F182" s="661" t="s">
        <v>3503</v>
      </c>
      <c r="G182" s="661" t="s">
        <v>3744</v>
      </c>
      <c r="H182" s="661" t="s">
        <v>565</v>
      </c>
      <c r="I182" s="661" t="s">
        <v>1163</v>
      </c>
      <c r="J182" s="661" t="s">
        <v>1164</v>
      </c>
      <c r="K182" s="661" t="s">
        <v>1165</v>
      </c>
      <c r="L182" s="662">
        <v>1233.3599999999999</v>
      </c>
      <c r="M182" s="662">
        <v>1233.3599999999999</v>
      </c>
      <c r="N182" s="661">
        <v>1</v>
      </c>
      <c r="O182" s="744">
        <v>0.5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50</v>
      </c>
      <c r="B183" s="661" t="s">
        <v>564</v>
      </c>
      <c r="C183" s="661" t="s">
        <v>3506</v>
      </c>
      <c r="D183" s="742" t="s">
        <v>4521</v>
      </c>
      <c r="E183" s="743" t="s">
        <v>3516</v>
      </c>
      <c r="F183" s="661" t="s">
        <v>3503</v>
      </c>
      <c r="G183" s="661" t="s">
        <v>3745</v>
      </c>
      <c r="H183" s="661" t="s">
        <v>565</v>
      </c>
      <c r="I183" s="661" t="s">
        <v>3746</v>
      </c>
      <c r="J183" s="661" t="s">
        <v>3747</v>
      </c>
      <c r="K183" s="661" t="s">
        <v>3748</v>
      </c>
      <c r="L183" s="662">
        <v>0</v>
      </c>
      <c r="M183" s="662">
        <v>0</v>
      </c>
      <c r="N183" s="661">
        <v>1</v>
      </c>
      <c r="O183" s="744">
        <v>0.5</v>
      </c>
      <c r="P183" s="662"/>
      <c r="Q183" s="677"/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50</v>
      </c>
      <c r="B184" s="661" t="s">
        <v>564</v>
      </c>
      <c r="C184" s="661" t="s">
        <v>3506</v>
      </c>
      <c r="D184" s="742" t="s">
        <v>4521</v>
      </c>
      <c r="E184" s="743" t="s">
        <v>3516</v>
      </c>
      <c r="F184" s="661" t="s">
        <v>3503</v>
      </c>
      <c r="G184" s="661" t="s">
        <v>3635</v>
      </c>
      <c r="H184" s="661" t="s">
        <v>565</v>
      </c>
      <c r="I184" s="661" t="s">
        <v>3749</v>
      </c>
      <c r="J184" s="661" t="s">
        <v>3750</v>
      </c>
      <c r="K184" s="661" t="s">
        <v>3751</v>
      </c>
      <c r="L184" s="662">
        <v>0</v>
      </c>
      <c r="M184" s="662">
        <v>0</v>
      </c>
      <c r="N184" s="661">
        <v>2</v>
      </c>
      <c r="O184" s="744">
        <v>1</v>
      </c>
      <c r="P184" s="662"/>
      <c r="Q184" s="677"/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50</v>
      </c>
      <c r="B185" s="661" t="s">
        <v>564</v>
      </c>
      <c r="C185" s="661" t="s">
        <v>3506</v>
      </c>
      <c r="D185" s="742" t="s">
        <v>4521</v>
      </c>
      <c r="E185" s="743" t="s">
        <v>3516</v>
      </c>
      <c r="F185" s="661" t="s">
        <v>3503</v>
      </c>
      <c r="G185" s="661" t="s">
        <v>3635</v>
      </c>
      <c r="H185" s="661" t="s">
        <v>1311</v>
      </c>
      <c r="I185" s="661" t="s">
        <v>3636</v>
      </c>
      <c r="J185" s="661" t="s">
        <v>1565</v>
      </c>
      <c r="K185" s="661" t="s">
        <v>1566</v>
      </c>
      <c r="L185" s="662">
        <v>101.68</v>
      </c>
      <c r="M185" s="662">
        <v>610.08000000000004</v>
      </c>
      <c r="N185" s="661">
        <v>6</v>
      </c>
      <c r="O185" s="744">
        <v>3</v>
      </c>
      <c r="P185" s="662"/>
      <c r="Q185" s="677">
        <v>0</v>
      </c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50</v>
      </c>
      <c r="B186" s="661" t="s">
        <v>564</v>
      </c>
      <c r="C186" s="661" t="s">
        <v>3506</v>
      </c>
      <c r="D186" s="742" t="s">
        <v>4521</v>
      </c>
      <c r="E186" s="743" t="s">
        <v>3516</v>
      </c>
      <c r="F186" s="661" t="s">
        <v>3503</v>
      </c>
      <c r="G186" s="661" t="s">
        <v>3635</v>
      </c>
      <c r="H186" s="661" t="s">
        <v>565</v>
      </c>
      <c r="I186" s="661" t="s">
        <v>3752</v>
      </c>
      <c r="J186" s="661" t="s">
        <v>3753</v>
      </c>
      <c r="K186" s="661" t="s">
        <v>1566</v>
      </c>
      <c r="L186" s="662">
        <v>101.68</v>
      </c>
      <c r="M186" s="662">
        <v>203.36</v>
      </c>
      <c r="N186" s="661">
        <v>2</v>
      </c>
      <c r="O186" s="744">
        <v>1</v>
      </c>
      <c r="P186" s="662"/>
      <c r="Q186" s="677">
        <v>0</v>
      </c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50</v>
      </c>
      <c r="B187" s="661" t="s">
        <v>564</v>
      </c>
      <c r="C187" s="661" t="s">
        <v>3506</v>
      </c>
      <c r="D187" s="742" t="s">
        <v>4521</v>
      </c>
      <c r="E187" s="743" t="s">
        <v>3516</v>
      </c>
      <c r="F187" s="661" t="s">
        <v>3503</v>
      </c>
      <c r="G187" s="661" t="s">
        <v>3635</v>
      </c>
      <c r="H187" s="661" t="s">
        <v>1311</v>
      </c>
      <c r="I187" s="661" t="s">
        <v>1391</v>
      </c>
      <c r="J187" s="661" t="s">
        <v>1392</v>
      </c>
      <c r="K187" s="661" t="s">
        <v>3361</v>
      </c>
      <c r="L187" s="662">
        <v>86.43</v>
      </c>
      <c r="M187" s="662">
        <v>86.43</v>
      </c>
      <c r="N187" s="661">
        <v>1</v>
      </c>
      <c r="O187" s="744">
        <v>0.5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50</v>
      </c>
      <c r="B188" s="661" t="s">
        <v>564</v>
      </c>
      <c r="C188" s="661" t="s">
        <v>3506</v>
      </c>
      <c r="D188" s="742" t="s">
        <v>4521</v>
      </c>
      <c r="E188" s="743" t="s">
        <v>3516</v>
      </c>
      <c r="F188" s="661" t="s">
        <v>3503</v>
      </c>
      <c r="G188" s="661" t="s">
        <v>3754</v>
      </c>
      <c r="H188" s="661" t="s">
        <v>1311</v>
      </c>
      <c r="I188" s="661" t="s">
        <v>3755</v>
      </c>
      <c r="J188" s="661" t="s">
        <v>3756</v>
      </c>
      <c r="K188" s="661" t="s">
        <v>3757</v>
      </c>
      <c r="L188" s="662">
        <v>247.78</v>
      </c>
      <c r="M188" s="662">
        <v>247.78</v>
      </c>
      <c r="N188" s="661">
        <v>1</v>
      </c>
      <c r="O188" s="744">
        <v>0.5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50</v>
      </c>
      <c r="B189" s="661" t="s">
        <v>564</v>
      </c>
      <c r="C189" s="661" t="s">
        <v>3506</v>
      </c>
      <c r="D189" s="742" t="s">
        <v>4521</v>
      </c>
      <c r="E189" s="743" t="s">
        <v>3516</v>
      </c>
      <c r="F189" s="661" t="s">
        <v>3503</v>
      </c>
      <c r="G189" s="661" t="s">
        <v>3543</v>
      </c>
      <c r="H189" s="661" t="s">
        <v>565</v>
      </c>
      <c r="I189" s="661" t="s">
        <v>3758</v>
      </c>
      <c r="J189" s="661" t="s">
        <v>3638</v>
      </c>
      <c r="K189" s="661" t="s">
        <v>3759</v>
      </c>
      <c r="L189" s="662">
        <v>0</v>
      </c>
      <c r="M189" s="662">
        <v>0</v>
      </c>
      <c r="N189" s="661">
        <v>1</v>
      </c>
      <c r="O189" s="744">
        <v>0.5</v>
      </c>
      <c r="P189" s="662">
        <v>0</v>
      </c>
      <c r="Q189" s="677"/>
      <c r="R189" s="661">
        <v>1</v>
      </c>
      <c r="S189" s="677">
        <v>1</v>
      </c>
      <c r="T189" s="744">
        <v>0.5</v>
      </c>
      <c r="U189" s="700">
        <v>1</v>
      </c>
    </row>
    <row r="190" spans="1:21" ht="14.4" customHeight="1" x14ac:dyDescent="0.3">
      <c r="A190" s="660">
        <v>50</v>
      </c>
      <c r="B190" s="661" t="s">
        <v>564</v>
      </c>
      <c r="C190" s="661" t="s">
        <v>3506</v>
      </c>
      <c r="D190" s="742" t="s">
        <v>4521</v>
      </c>
      <c r="E190" s="743" t="s">
        <v>3516</v>
      </c>
      <c r="F190" s="661" t="s">
        <v>3503</v>
      </c>
      <c r="G190" s="661" t="s">
        <v>3543</v>
      </c>
      <c r="H190" s="661" t="s">
        <v>565</v>
      </c>
      <c r="I190" s="661" t="s">
        <v>3637</v>
      </c>
      <c r="J190" s="661" t="s">
        <v>3638</v>
      </c>
      <c r="K190" s="661" t="s">
        <v>3639</v>
      </c>
      <c r="L190" s="662">
        <v>35.11</v>
      </c>
      <c r="M190" s="662">
        <v>105.33</v>
      </c>
      <c r="N190" s="661">
        <v>3</v>
      </c>
      <c r="O190" s="744">
        <v>1.5</v>
      </c>
      <c r="P190" s="662">
        <v>35.11</v>
      </c>
      <c r="Q190" s="677">
        <v>0.33333333333333331</v>
      </c>
      <c r="R190" s="661">
        <v>1</v>
      </c>
      <c r="S190" s="677">
        <v>0.33333333333333331</v>
      </c>
      <c r="T190" s="744">
        <v>0.5</v>
      </c>
      <c r="U190" s="700">
        <v>0.33333333333333331</v>
      </c>
    </row>
    <row r="191" spans="1:21" ht="14.4" customHeight="1" x14ac:dyDescent="0.3">
      <c r="A191" s="660">
        <v>50</v>
      </c>
      <c r="B191" s="661" t="s">
        <v>564</v>
      </c>
      <c r="C191" s="661" t="s">
        <v>3506</v>
      </c>
      <c r="D191" s="742" t="s">
        <v>4521</v>
      </c>
      <c r="E191" s="743" t="s">
        <v>3516</v>
      </c>
      <c r="F191" s="661" t="s">
        <v>3503</v>
      </c>
      <c r="G191" s="661" t="s">
        <v>3543</v>
      </c>
      <c r="H191" s="661" t="s">
        <v>565</v>
      </c>
      <c r="I191" s="661" t="s">
        <v>3760</v>
      </c>
      <c r="J191" s="661" t="s">
        <v>746</v>
      </c>
      <c r="K191" s="661" t="s">
        <v>3761</v>
      </c>
      <c r="L191" s="662">
        <v>0</v>
      </c>
      <c r="M191" s="662">
        <v>0</v>
      </c>
      <c r="N191" s="661">
        <v>2</v>
      </c>
      <c r="O191" s="744">
        <v>1</v>
      </c>
      <c r="P191" s="662">
        <v>0</v>
      </c>
      <c r="Q191" s="677"/>
      <c r="R191" s="661">
        <v>1</v>
      </c>
      <c r="S191" s="677">
        <v>0.5</v>
      </c>
      <c r="T191" s="744">
        <v>0.5</v>
      </c>
      <c r="U191" s="700">
        <v>0.5</v>
      </c>
    </row>
    <row r="192" spans="1:21" ht="14.4" customHeight="1" x14ac:dyDescent="0.3">
      <c r="A192" s="660">
        <v>50</v>
      </c>
      <c r="B192" s="661" t="s">
        <v>564</v>
      </c>
      <c r="C192" s="661" t="s">
        <v>3506</v>
      </c>
      <c r="D192" s="742" t="s">
        <v>4521</v>
      </c>
      <c r="E192" s="743" t="s">
        <v>3516</v>
      </c>
      <c r="F192" s="661" t="s">
        <v>3503</v>
      </c>
      <c r="G192" s="661" t="s">
        <v>3543</v>
      </c>
      <c r="H192" s="661" t="s">
        <v>565</v>
      </c>
      <c r="I192" s="661" t="s">
        <v>3544</v>
      </c>
      <c r="J192" s="661" t="s">
        <v>1114</v>
      </c>
      <c r="K192" s="661" t="s">
        <v>3545</v>
      </c>
      <c r="L192" s="662">
        <v>0</v>
      </c>
      <c r="M192" s="662">
        <v>0</v>
      </c>
      <c r="N192" s="661">
        <v>3</v>
      </c>
      <c r="O192" s="744">
        <v>1.5</v>
      </c>
      <c r="P192" s="662"/>
      <c r="Q192" s="677"/>
      <c r="R192" s="661"/>
      <c r="S192" s="677">
        <v>0</v>
      </c>
      <c r="T192" s="744"/>
      <c r="U192" s="700">
        <v>0</v>
      </c>
    </row>
    <row r="193" spans="1:21" ht="14.4" customHeight="1" x14ac:dyDescent="0.3">
      <c r="A193" s="660">
        <v>50</v>
      </c>
      <c r="B193" s="661" t="s">
        <v>564</v>
      </c>
      <c r="C193" s="661" t="s">
        <v>3506</v>
      </c>
      <c r="D193" s="742" t="s">
        <v>4521</v>
      </c>
      <c r="E193" s="743" t="s">
        <v>3516</v>
      </c>
      <c r="F193" s="661" t="s">
        <v>3503</v>
      </c>
      <c r="G193" s="661" t="s">
        <v>3543</v>
      </c>
      <c r="H193" s="661" t="s">
        <v>565</v>
      </c>
      <c r="I193" s="661" t="s">
        <v>3640</v>
      </c>
      <c r="J193" s="661" t="s">
        <v>3638</v>
      </c>
      <c r="K193" s="661" t="s">
        <v>3641</v>
      </c>
      <c r="L193" s="662">
        <v>117.03</v>
      </c>
      <c r="M193" s="662">
        <v>117.03</v>
      </c>
      <c r="N193" s="661">
        <v>1</v>
      </c>
      <c r="O193" s="744">
        <v>0.5</v>
      </c>
      <c r="P193" s="662"/>
      <c r="Q193" s="677">
        <v>0</v>
      </c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50</v>
      </c>
      <c r="B194" s="661" t="s">
        <v>564</v>
      </c>
      <c r="C194" s="661" t="s">
        <v>3506</v>
      </c>
      <c r="D194" s="742" t="s">
        <v>4521</v>
      </c>
      <c r="E194" s="743" t="s">
        <v>3516</v>
      </c>
      <c r="F194" s="661" t="s">
        <v>3503</v>
      </c>
      <c r="G194" s="661" t="s">
        <v>3546</v>
      </c>
      <c r="H194" s="661" t="s">
        <v>1311</v>
      </c>
      <c r="I194" s="661" t="s">
        <v>3762</v>
      </c>
      <c r="J194" s="661" t="s">
        <v>1361</v>
      </c>
      <c r="K194" s="661" t="s">
        <v>3763</v>
      </c>
      <c r="L194" s="662">
        <v>163.01</v>
      </c>
      <c r="M194" s="662">
        <v>326.02</v>
      </c>
      <c r="N194" s="661">
        <v>2</v>
      </c>
      <c r="O194" s="744">
        <v>1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50</v>
      </c>
      <c r="B195" s="661" t="s">
        <v>564</v>
      </c>
      <c r="C195" s="661" t="s">
        <v>3506</v>
      </c>
      <c r="D195" s="742" t="s">
        <v>4521</v>
      </c>
      <c r="E195" s="743" t="s">
        <v>3516</v>
      </c>
      <c r="F195" s="661" t="s">
        <v>3503</v>
      </c>
      <c r="G195" s="661" t="s">
        <v>3546</v>
      </c>
      <c r="H195" s="661" t="s">
        <v>1311</v>
      </c>
      <c r="I195" s="661" t="s">
        <v>3764</v>
      </c>
      <c r="J195" s="661" t="s">
        <v>606</v>
      </c>
      <c r="K195" s="661" t="s">
        <v>3763</v>
      </c>
      <c r="L195" s="662">
        <v>277.12</v>
      </c>
      <c r="M195" s="662">
        <v>277.12</v>
      </c>
      <c r="N195" s="661">
        <v>1</v>
      </c>
      <c r="O195" s="744">
        <v>0.5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50</v>
      </c>
      <c r="B196" s="661" t="s">
        <v>564</v>
      </c>
      <c r="C196" s="661" t="s">
        <v>3506</v>
      </c>
      <c r="D196" s="742" t="s">
        <v>4521</v>
      </c>
      <c r="E196" s="743" t="s">
        <v>3516</v>
      </c>
      <c r="F196" s="661" t="s">
        <v>3503</v>
      </c>
      <c r="G196" s="661" t="s">
        <v>3546</v>
      </c>
      <c r="H196" s="661" t="s">
        <v>1311</v>
      </c>
      <c r="I196" s="661" t="s">
        <v>1406</v>
      </c>
      <c r="J196" s="661" t="s">
        <v>606</v>
      </c>
      <c r="K196" s="661" t="s">
        <v>1364</v>
      </c>
      <c r="L196" s="662">
        <v>1847.49</v>
      </c>
      <c r="M196" s="662">
        <v>1847.49</v>
      </c>
      <c r="N196" s="661">
        <v>1</v>
      </c>
      <c r="O196" s="744">
        <v>1</v>
      </c>
      <c r="P196" s="662"/>
      <c r="Q196" s="677">
        <v>0</v>
      </c>
      <c r="R196" s="661"/>
      <c r="S196" s="677">
        <v>0</v>
      </c>
      <c r="T196" s="744"/>
      <c r="U196" s="700">
        <v>0</v>
      </c>
    </row>
    <row r="197" spans="1:21" ht="14.4" customHeight="1" x14ac:dyDescent="0.3">
      <c r="A197" s="660">
        <v>50</v>
      </c>
      <c r="B197" s="661" t="s">
        <v>564</v>
      </c>
      <c r="C197" s="661" t="s">
        <v>3506</v>
      </c>
      <c r="D197" s="742" t="s">
        <v>4521</v>
      </c>
      <c r="E197" s="743" t="s">
        <v>3516</v>
      </c>
      <c r="F197" s="661" t="s">
        <v>3503</v>
      </c>
      <c r="G197" s="661" t="s">
        <v>3765</v>
      </c>
      <c r="H197" s="661" t="s">
        <v>565</v>
      </c>
      <c r="I197" s="661" t="s">
        <v>1003</v>
      </c>
      <c r="J197" s="661" t="s">
        <v>1004</v>
      </c>
      <c r="K197" s="661" t="s">
        <v>1005</v>
      </c>
      <c r="L197" s="662">
        <v>32.76</v>
      </c>
      <c r="M197" s="662">
        <v>32.76</v>
      </c>
      <c r="N197" s="661">
        <v>1</v>
      </c>
      <c r="O197" s="744">
        <v>0.5</v>
      </c>
      <c r="P197" s="662"/>
      <c r="Q197" s="677">
        <v>0</v>
      </c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50</v>
      </c>
      <c r="B198" s="661" t="s">
        <v>564</v>
      </c>
      <c r="C198" s="661" t="s">
        <v>3506</v>
      </c>
      <c r="D198" s="742" t="s">
        <v>4521</v>
      </c>
      <c r="E198" s="743" t="s">
        <v>3516</v>
      </c>
      <c r="F198" s="661" t="s">
        <v>3503</v>
      </c>
      <c r="G198" s="661" t="s">
        <v>3600</v>
      </c>
      <c r="H198" s="661" t="s">
        <v>1311</v>
      </c>
      <c r="I198" s="661" t="s">
        <v>1506</v>
      </c>
      <c r="J198" s="661" t="s">
        <v>1507</v>
      </c>
      <c r="K198" s="661" t="s">
        <v>1508</v>
      </c>
      <c r="L198" s="662">
        <v>52.97</v>
      </c>
      <c r="M198" s="662">
        <v>317.82000000000005</v>
      </c>
      <c r="N198" s="661">
        <v>6</v>
      </c>
      <c r="O198" s="744">
        <v>4</v>
      </c>
      <c r="P198" s="662">
        <v>52.97</v>
      </c>
      <c r="Q198" s="677">
        <v>0.16666666666666663</v>
      </c>
      <c r="R198" s="661">
        <v>1</v>
      </c>
      <c r="S198" s="677">
        <v>0.16666666666666666</v>
      </c>
      <c r="T198" s="744">
        <v>0.5</v>
      </c>
      <c r="U198" s="700">
        <v>0.125</v>
      </c>
    </row>
    <row r="199" spans="1:21" ht="14.4" customHeight="1" x14ac:dyDescent="0.3">
      <c r="A199" s="660">
        <v>50</v>
      </c>
      <c r="B199" s="661" t="s">
        <v>564</v>
      </c>
      <c r="C199" s="661" t="s">
        <v>3506</v>
      </c>
      <c r="D199" s="742" t="s">
        <v>4521</v>
      </c>
      <c r="E199" s="743" t="s">
        <v>3516</v>
      </c>
      <c r="F199" s="661" t="s">
        <v>3503</v>
      </c>
      <c r="G199" s="661" t="s">
        <v>3600</v>
      </c>
      <c r="H199" s="661" t="s">
        <v>1311</v>
      </c>
      <c r="I199" s="661" t="s">
        <v>1550</v>
      </c>
      <c r="J199" s="661" t="s">
        <v>1507</v>
      </c>
      <c r="K199" s="661" t="s">
        <v>1551</v>
      </c>
      <c r="L199" s="662">
        <v>176.58</v>
      </c>
      <c r="M199" s="662">
        <v>529.74</v>
      </c>
      <c r="N199" s="661">
        <v>3</v>
      </c>
      <c r="O199" s="744">
        <v>1.5</v>
      </c>
      <c r="P199" s="662"/>
      <c r="Q199" s="677">
        <v>0</v>
      </c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50</v>
      </c>
      <c r="B200" s="661" t="s">
        <v>564</v>
      </c>
      <c r="C200" s="661" t="s">
        <v>3506</v>
      </c>
      <c r="D200" s="742" t="s">
        <v>4521</v>
      </c>
      <c r="E200" s="743" t="s">
        <v>3516</v>
      </c>
      <c r="F200" s="661" t="s">
        <v>3503</v>
      </c>
      <c r="G200" s="661" t="s">
        <v>3766</v>
      </c>
      <c r="H200" s="661" t="s">
        <v>565</v>
      </c>
      <c r="I200" s="661" t="s">
        <v>3767</v>
      </c>
      <c r="J200" s="661" t="s">
        <v>3768</v>
      </c>
      <c r="K200" s="661" t="s">
        <v>2399</v>
      </c>
      <c r="L200" s="662">
        <v>93.71</v>
      </c>
      <c r="M200" s="662">
        <v>93.71</v>
      </c>
      <c r="N200" s="661">
        <v>1</v>
      </c>
      <c r="O200" s="744">
        <v>1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50</v>
      </c>
      <c r="B201" s="661" t="s">
        <v>564</v>
      </c>
      <c r="C201" s="661" t="s">
        <v>3506</v>
      </c>
      <c r="D201" s="742" t="s">
        <v>4521</v>
      </c>
      <c r="E201" s="743" t="s">
        <v>3516</v>
      </c>
      <c r="F201" s="661" t="s">
        <v>3503</v>
      </c>
      <c r="G201" s="661" t="s">
        <v>3601</v>
      </c>
      <c r="H201" s="661" t="s">
        <v>1311</v>
      </c>
      <c r="I201" s="661" t="s">
        <v>3769</v>
      </c>
      <c r="J201" s="661" t="s">
        <v>1313</v>
      </c>
      <c r="K201" s="661" t="s">
        <v>3770</v>
      </c>
      <c r="L201" s="662">
        <v>28.81</v>
      </c>
      <c r="M201" s="662">
        <v>28.81</v>
      </c>
      <c r="N201" s="661">
        <v>1</v>
      </c>
      <c r="O201" s="744">
        <v>0.5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50</v>
      </c>
      <c r="B202" s="661" t="s">
        <v>564</v>
      </c>
      <c r="C202" s="661" t="s">
        <v>3506</v>
      </c>
      <c r="D202" s="742" t="s">
        <v>4521</v>
      </c>
      <c r="E202" s="743" t="s">
        <v>3516</v>
      </c>
      <c r="F202" s="661" t="s">
        <v>3503</v>
      </c>
      <c r="G202" s="661" t="s">
        <v>3601</v>
      </c>
      <c r="H202" s="661" t="s">
        <v>1311</v>
      </c>
      <c r="I202" s="661" t="s">
        <v>1384</v>
      </c>
      <c r="J202" s="661" t="s">
        <v>1385</v>
      </c>
      <c r="K202" s="661" t="s">
        <v>3350</v>
      </c>
      <c r="L202" s="662">
        <v>93.71</v>
      </c>
      <c r="M202" s="662">
        <v>187.42</v>
      </c>
      <c r="N202" s="661">
        <v>2</v>
      </c>
      <c r="O202" s="744">
        <v>1</v>
      </c>
      <c r="P202" s="662">
        <v>93.71</v>
      </c>
      <c r="Q202" s="677">
        <v>0.5</v>
      </c>
      <c r="R202" s="661">
        <v>1</v>
      </c>
      <c r="S202" s="677">
        <v>0.5</v>
      </c>
      <c r="T202" s="744">
        <v>0.5</v>
      </c>
      <c r="U202" s="700">
        <v>0.5</v>
      </c>
    </row>
    <row r="203" spans="1:21" ht="14.4" customHeight="1" x14ac:dyDescent="0.3">
      <c r="A203" s="660">
        <v>50</v>
      </c>
      <c r="B203" s="661" t="s">
        <v>564</v>
      </c>
      <c r="C203" s="661" t="s">
        <v>3506</v>
      </c>
      <c r="D203" s="742" t="s">
        <v>4521</v>
      </c>
      <c r="E203" s="743" t="s">
        <v>3516</v>
      </c>
      <c r="F203" s="661" t="s">
        <v>3503</v>
      </c>
      <c r="G203" s="661" t="s">
        <v>3601</v>
      </c>
      <c r="H203" s="661" t="s">
        <v>1311</v>
      </c>
      <c r="I203" s="661" t="s">
        <v>3771</v>
      </c>
      <c r="J203" s="661" t="s">
        <v>1385</v>
      </c>
      <c r="K203" s="661" t="s">
        <v>3772</v>
      </c>
      <c r="L203" s="662">
        <v>0</v>
      </c>
      <c r="M203" s="662">
        <v>0</v>
      </c>
      <c r="N203" s="661">
        <v>3</v>
      </c>
      <c r="O203" s="744">
        <v>2</v>
      </c>
      <c r="P203" s="662"/>
      <c r="Q203" s="677"/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50</v>
      </c>
      <c r="B204" s="661" t="s">
        <v>564</v>
      </c>
      <c r="C204" s="661" t="s">
        <v>3506</v>
      </c>
      <c r="D204" s="742" t="s">
        <v>4521</v>
      </c>
      <c r="E204" s="743" t="s">
        <v>3516</v>
      </c>
      <c r="F204" s="661" t="s">
        <v>3503</v>
      </c>
      <c r="G204" s="661" t="s">
        <v>3547</v>
      </c>
      <c r="H204" s="661" t="s">
        <v>1311</v>
      </c>
      <c r="I204" s="661" t="s">
        <v>1437</v>
      </c>
      <c r="J204" s="661" t="s">
        <v>1438</v>
      </c>
      <c r="K204" s="661" t="s">
        <v>1165</v>
      </c>
      <c r="L204" s="662">
        <v>48.27</v>
      </c>
      <c r="M204" s="662">
        <v>241.35000000000002</v>
      </c>
      <c r="N204" s="661">
        <v>5</v>
      </c>
      <c r="O204" s="744">
        <v>3.5</v>
      </c>
      <c r="P204" s="662">
        <v>144.81</v>
      </c>
      <c r="Q204" s="677">
        <v>0.6</v>
      </c>
      <c r="R204" s="661">
        <v>3</v>
      </c>
      <c r="S204" s="677">
        <v>0.6</v>
      </c>
      <c r="T204" s="744">
        <v>2</v>
      </c>
      <c r="U204" s="700">
        <v>0.5714285714285714</v>
      </c>
    </row>
    <row r="205" spans="1:21" ht="14.4" customHeight="1" x14ac:dyDescent="0.3">
      <c r="A205" s="660">
        <v>50</v>
      </c>
      <c r="B205" s="661" t="s">
        <v>564</v>
      </c>
      <c r="C205" s="661" t="s">
        <v>3506</v>
      </c>
      <c r="D205" s="742" t="s">
        <v>4521</v>
      </c>
      <c r="E205" s="743" t="s">
        <v>3516</v>
      </c>
      <c r="F205" s="661" t="s">
        <v>3503</v>
      </c>
      <c r="G205" s="661" t="s">
        <v>3547</v>
      </c>
      <c r="H205" s="661" t="s">
        <v>1311</v>
      </c>
      <c r="I205" s="661" t="s">
        <v>2752</v>
      </c>
      <c r="J205" s="661" t="s">
        <v>1539</v>
      </c>
      <c r="K205" s="661" t="s">
        <v>3450</v>
      </c>
      <c r="L205" s="662">
        <v>96.53</v>
      </c>
      <c r="M205" s="662">
        <v>193.06</v>
      </c>
      <c r="N205" s="661">
        <v>2</v>
      </c>
      <c r="O205" s="744">
        <v>1</v>
      </c>
      <c r="P205" s="662"/>
      <c r="Q205" s="677">
        <v>0</v>
      </c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50</v>
      </c>
      <c r="B206" s="661" t="s">
        <v>564</v>
      </c>
      <c r="C206" s="661" t="s">
        <v>3506</v>
      </c>
      <c r="D206" s="742" t="s">
        <v>4521</v>
      </c>
      <c r="E206" s="743" t="s">
        <v>3516</v>
      </c>
      <c r="F206" s="661" t="s">
        <v>3503</v>
      </c>
      <c r="G206" s="661" t="s">
        <v>3547</v>
      </c>
      <c r="H206" s="661" t="s">
        <v>1311</v>
      </c>
      <c r="I206" s="661" t="s">
        <v>3773</v>
      </c>
      <c r="J206" s="661" t="s">
        <v>3774</v>
      </c>
      <c r="K206" s="661" t="s">
        <v>1218</v>
      </c>
      <c r="L206" s="662">
        <v>48.27</v>
      </c>
      <c r="M206" s="662">
        <v>48.27</v>
      </c>
      <c r="N206" s="661">
        <v>1</v>
      </c>
      <c r="O206" s="744">
        <v>0.5</v>
      </c>
      <c r="P206" s="662"/>
      <c r="Q206" s="677">
        <v>0</v>
      </c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50</v>
      </c>
      <c r="B207" s="661" t="s">
        <v>564</v>
      </c>
      <c r="C207" s="661" t="s">
        <v>3506</v>
      </c>
      <c r="D207" s="742" t="s">
        <v>4521</v>
      </c>
      <c r="E207" s="743" t="s">
        <v>3516</v>
      </c>
      <c r="F207" s="661" t="s">
        <v>3503</v>
      </c>
      <c r="G207" s="661" t="s">
        <v>3644</v>
      </c>
      <c r="H207" s="661" t="s">
        <v>1311</v>
      </c>
      <c r="I207" s="661" t="s">
        <v>3775</v>
      </c>
      <c r="J207" s="661" t="s">
        <v>3776</v>
      </c>
      <c r="K207" s="661" t="s">
        <v>1799</v>
      </c>
      <c r="L207" s="662">
        <v>185.54</v>
      </c>
      <c r="M207" s="662">
        <v>185.54</v>
      </c>
      <c r="N207" s="661">
        <v>1</v>
      </c>
      <c r="O207" s="744">
        <v>0.5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50</v>
      </c>
      <c r="B208" s="661" t="s">
        <v>564</v>
      </c>
      <c r="C208" s="661" t="s">
        <v>3506</v>
      </c>
      <c r="D208" s="742" t="s">
        <v>4521</v>
      </c>
      <c r="E208" s="743" t="s">
        <v>3516</v>
      </c>
      <c r="F208" s="661" t="s">
        <v>3503</v>
      </c>
      <c r="G208" s="661" t="s">
        <v>3605</v>
      </c>
      <c r="H208" s="661" t="s">
        <v>1311</v>
      </c>
      <c r="I208" s="661" t="s">
        <v>3606</v>
      </c>
      <c r="J208" s="661" t="s">
        <v>1546</v>
      </c>
      <c r="K208" s="661" t="s">
        <v>1088</v>
      </c>
      <c r="L208" s="662">
        <v>194.54</v>
      </c>
      <c r="M208" s="662">
        <v>389.08</v>
      </c>
      <c r="N208" s="661">
        <v>2</v>
      </c>
      <c r="O208" s="744">
        <v>1</v>
      </c>
      <c r="P208" s="662"/>
      <c r="Q208" s="677">
        <v>0</v>
      </c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50</v>
      </c>
      <c r="B209" s="661" t="s">
        <v>564</v>
      </c>
      <c r="C209" s="661" t="s">
        <v>3506</v>
      </c>
      <c r="D209" s="742" t="s">
        <v>4521</v>
      </c>
      <c r="E209" s="743" t="s">
        <v>3516</v>
      </c>
      <c r="F209" s="661" t="s">
        <v>3503</v>
      </c>
      <c r="G209" s="661" t="s">
        <v>3777</v>
      </c>
      <c r="H209" s="661" t="s">
        <v>565</v>
      </c>
      <c r="I209" s="661" t="s">
        <v>1148</v>
      </c>
      <c r="J209" s="661" t="s">
        <v>3778</v>
      </c>
      <c r="K209" s="661" t="s">
        <v>1270</v>
      </c>
      <c r="L209" s="662">
        <v>99.11</v>
      </c>
      <c r="M209" s="662">
        <v>99.11</v>
      </c>
      <c r="N209" s="661">
        <v>1</v>
      </c>
      <c r="O209" s="744">
        <v>0.5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50</v>
      </c>
      <c r="B210" s="661" t="s">
        <v>564</v>
      </c>
      <c r="C210" s="661" t="s">
        <v>3506</v>
      </c>
      <c r="D210" s="742" t="s">
        <v>4521</v>
      </c>
      <c r="E210" s="743" t="s">
        <v>3516</v>
      </c>
      <c r="F210" s="661" t="s">
        <v>3503</v>
      </c>
      <c r="G210" s="661" t="s">
        <v>3548</v>
      </c>
      <c r="H210" s="661" t="s">
        <v>1311</v>
      </c>
      <c r="I210" s="661" t="s">
        <v>1341</v>
      </c>
      <c r="J210" s="661" t="s">
        <v>3386</v>
      </c>
      <c r="K210" s="661" t="s">
        <v>984</v>
      </c>
      <c r="L210" s="662">
        <v>96.53</v>
      </c>
      <c r="M210" s="662">
        <v>579.18000000000006</v>
      </c>
      <c r="N210" s="661">
        <v>6</v>
      </c>
      <c r="O210" s="744">
        <v>3</v>
      </c>
      <c r="P210" s="662">
        <v>193.06</v>
      </c>
      <c r="Q210" s="677">
        <v>0.33333333333333331</v>
      </c>
      <c r="R210" s="661">
        <v>2</v>
      </c>
      <c r="S210" s="677">
        <v>0.33333333333333331</v>
      </c>
      <c r="T210" s="744">
        <v>1</v>
      </c>
      <c r="U210" s="700">
        <v>0.33333333333333331</v>
      </c>
    </row>
    <row r="211" spans="1:21" ht="14.4" customHeight="1" x14ac:dyDescent="0.3">
      <c r="A211" s="660">
        <v>50</v>
      </c>
      <c r="B211" s="661" t="s">
        <v>564</v>
      </c>
      <c r="C211" s="661" t="s">
        <v>3506</v>
      </c>
      <c r="D211" s="742" t="s">
        <v>4521</v>
      </c>
      <c r="E211" s="743" t="s">
        <v>3516</v>
      </c>
      <c r="F211" s="661" t="s">
        <v>3503</v>
      </c>
      <c r="G211" s="661" t="s">
        <v>3548</v>
      </c>
      <c r="H211" s="661" t="s">
        <v>1311</v>
      </c>
      <c r="I211" s="661" t="s">
        <v>3779</v>
      </c>
      <c r="J211" s="661" t="s">
        <v>1316</v>
      </c>
      <c r="K211" s="661" t="s">
        <v>3780</v>
      </c>
      <c r="L211" s="662">
        <v>15.61</v>
      </c>
      <c r="M211" s="662">
        <v>62.44</v>
      </c>
      <c r="N211" s="661">
        <v>4</v>
      </c>
      <c r="O211" s="744">
        <v>2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50</v>
      </c>
      <c r="B212" s="661" t="s">
        <v>564</v>
      </c>
      <c r="C212" s="661" t="s">
        <v>3506</v>
      </c>
      <c r="D212" s="742" t="s">
        <v>4521</v>
      </c>
      <c r="E212" s="743" t="s">
        <v>3516</v>
      </c>
      <c r="F212" s="661" t="s">
        <v>3503</v>
      </c>
      <c r="G212" s="661" t="s">
        <v>3548</v>
      </c>
      <c r="H212" s="661" t="s">
        <v>1311</v>
      </c>
      <c r="I212" s="661" t="s">
        <v>3607</v>
      </c>
      <c r="J212" s="661" t="s">
        <v>1319</v>
      </c>
      <c r="K212" s="661" t="s">
        <v>3608</v>
      </c>
      <c r="L212" s="662">
        <v>24.14</v>
      </c>
      <c r="M212" s="662">
        <v>24.14</v>
      </c>
      <c r="N212" s="661">
        <v>1</v>
      </c>
      <c r="O212" s="744">
        <v>0.5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50</v>
      </c>
      <c r="B213" s="661" t="s">
        <v>564</v>
      </c>
      <c r="C213" s="661" t="s">
        <v>3506</v>
      </c>
      <c r="D213" s="742" t="s">
        <v>4521</v>
      </c>
      <c r="E213" s="743" t="s">
        <v>3516</v>
      </c>
      <c r="F213" s="661" t="s">
        <v>3503</v>
      </c>
      <c r="G213" s="661" t="s">
        <v>3609</v>
      </c>
      <c r="H213" s="661" t="s">
        <v>565</v>
      </c>
      <c r="I213" s="661" t="s">
        <v>1264</v>
      </c>
      <c r="J213" s="661" t="s">
        <v>1265</v>
      </c>
      <c r="K213" s="661" t="s">
        <v>1266</v>
      </c>
      <c r="L213" s="662">
        <v>1822.54</v>
      </c>
      <c r="M213" s="662">
        <v>1822.54</v>
      </c>
      <c r="N213" s="661">
        <v>1</v>
      </c>
      <c r="O213" s="744">
        <v>0.5</v>
      </c>
      <c r="P213" s="662">
        <v>1822.54</v>
      </c>
      <c r="Q213" s="677">
        <v>1</v>
      </c>
      <c r="R213" s="661">
        <v>1</v>
      </c>
      <c r="S213" s="677">
        <v>1</v>
      </c>
      <c r="T213" s="744">
        <v>0.5</v>
      </c>
      <c r="U213" s="700">
        <v>1</v>
      </c>
    </row>
    <row r="214" spans="1:21" ht="14.4" customHeight="1" x14ac:dyDescent="0.3">
      <c r="A214" s="660">
        <v>50</v>
      </c>
      <c r="B214" s="661" t="s">
        <v>564</v>
      </c>
      <c r="C214" s="661" t="s">
        <v>3506</v>
      </c>
      <c r="D214" s="742" t="s">
        <v>4521</v>
      </c>
      <c r="E214" s="743" t="s">
        <v>3516</v>
      </c>
      <c r="F214" s="661" t="s">
        <v>3503</v>
      </c>
      <c r="G214" s="661" t="s">
        <v>3610</v>
      </c>
      <c r="H214" s="661" t="s">
        <v>1311</v>
      </c>
      <c r="I214" s="661" t="s">
        <v>1446</v>
      </c>
      <c r="J214" s="661" t="s">
        <v>1447</v>
      </c>
      <c r="K214" s="661" t="s">
        <v>931</v>
      </c>
      <c r="L214" s="662">
        <v>193.1</v>
      </c>
      <c r="M214" s="662">
        <v>386.2</v>
      </c>
      <c r="N214" s="661">
        <v>2</v>
      </c>
      <c r="O214" s="744">
        <v>1.5</v>
      </c>
      <c r="P214" s="662"/>
      <c r="Q214" s="677">
        <v>0</v>
      </c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50</v>
      </c>
      <c r="B215" s="661" t="s">
        <v>564</v>
      </c>
      <c r="C215" s="661" t="s">
        <v>3506</v>
      </c>
      <c r="D215" s="742" t="s">
        <v>4521</v>
      </c>
      <c r="E215" s="743" t="s">
        <v>3516</v>
      </c>
      <c r="F215" s="661" t="s">
        <v>3503</v>
      </c>
      <c r="G215" s="661" t="s">
        <v>3610</v>
      </c>
      <c r="H215" s="661" t="s">
        <v>1311</v>
      </c>
      <c r="I215" s="661" t="s">
        <v>1446</v>
      </c>
      <c r="J215" s="661" t="s">
        <v>1447</v>
      </c>
      <c r="K215" s="661" t="s">
        <v>931</v>
      </c>
      <c r="L215" s="662">
        <v>181.13</v>
      </c>
      <c r="M215" s="662">
        <v>181.13</v>
      </c>
      <c r="N215" s="661">
        <v>1</v>
      </c>
      <c r="O215" s="744">
        <v>0.5</v>
      </c>
      <c r="P215" s="662"/>
      <c r="Q215" s="677">
        <v>0</v>
      </c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50</v>
      </c>
      <c r="B216" s="661" t="s">
        <v>564</v>
      </c>
      <c r="C216" s="661" t="s">
        <v>3506</v>
      </c>
      <c r="D216" s="742" t="s">
        <v>4521</v>
      </c>
      <c r="E216" s="743" t="s">
        <v>3516</v>
      </c>
      <c r="F216" s="661" t="s">
        <v>3503</v>
      </c>
      <c r="G216" s="661" t="s">
        <v>3549</v>
      </c>
      <c r="H216" s="661" t="s">
        <v>565</v>
      </c>
      <c r="I216" s="661" t="s">
        <v>3611</v>
      </c>
      <c r="J216" s="661" t="s">
        <v>965</v>
      </c>
      <c r="K216" s="661" t="s">
        <v>3612</v>
      </c>
      <c r="L216" s="662">
        <v>0</v>
      </c>
      <c r="M216" s="662">
        <v>0</v>
      </c>
      <c r="N216" s="661">
        <v>2</v>
      </c>
      <c r="O216" s="744">
        <v>1.5</v>
      </c>
      <c r="P216" s="662"/>
      <c r="Q216" s="677"/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50</v>
      </c>
      <c r="B217" s="661" t="s">
        <v>564</v>
      </c>
      <c r="C217" s="661" t="s">
        <v>3506</v>
      </c>
      <c r="D217" s="742" t="s">
        <v>4521</v>
      </c>
      <c r="E217" s="743" t="s">
        <v>3516</v>
      </c>
      <c r="F217" s="661" t="s">
        <v>3503</v>
      </c>
      <c r="G217" s="661" t="s">
        <v>3549</v>
      </c>
      <c r="H217" s="661" t="s">
        <v>565</v>
      </c>
      <c r="I217" s="661" t="s">
        <v>3550</v>
      </c>
      <c r="J217" s="661" t="s">
        <v>965</v>
      </c>
      <c r="K217" s="661" t="s">
        <v>3551</v>
      </c>
      <c r="L217" s="662">
        <v>107.25</v>
      </c>
      <c r="M217" s="662">
        <v>214.5</v>
      </c>
      <c r="N217" s="661">
        <v>2</v>
      </c>
      <c r="O217" s="744">
        <v>1.5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50</v>
      </c>
      <c r="B218" s="661" t="s">
        <v>564</v>
      </c>
      <c r="C218" s="661" t="s">
        <v>3506</v>
      </c>
      <c r="D218" s="742" t="s">
        <v>4521</v>
      </c>
      <c r="E218" s="743" t="s">
        <v>3516</v>
      </c>
      <c r="F218" s="661" t="s">
        <v>3503</v>
      </c>
      <c r="G218" s="661" t="s">
        <v>3781</v>
      </c>
      <c r="H218" s="661" t="s">
        <v>565</v>
      </c>
      <c r="I218" s="661" t="s">
        <v>3782</v>
      </c>
      <c r="J218" s="661" t="s">
        <v>3783</v>
      </c>
      <c r="K218" s="661" t="s">
        <v>3784</v>
      </c>
      <c r="L218" s="662">
        <v>0</v>
      </c>
      <c r="M218" s="662">
        <v>0</v>
      </c>
      <c r="N218" s="661">
        <v>1</v>
      </c>
      <c r="O218" s="744">
        <v>0.5</v>
      </c>
      <c r="P218" s="662"/>
      <c r="Q218" s="677"/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50</v>
      </c>
      <c r="B219" s="661" t="s">
        <v>564</v>
      </c>
      <c r="C219" s="661" t="s">
        <v>3506</v>
      </c>
      <c r="D219" s="742" t="s">
        <v>4521</v>
      </c>
      <c r="E219" s="743" t="s">
        <v>3516</v>
      </c>
      <c r="F219" s="661" t="s">
        <v>3503</v>
      </c>
      <c r="G219" s="661" t="s">
        <v>3785</v>
      </c>
      <c r="H219" s="661" t="s">
        <v>1311</v>
      </c>
      <c r="I219" s="661" t="s">
        <v>3786</v>
      </c>
      <c r="J219" s="661" t="s">
        <v>3787</v>
      </c>
      <c r="K219" s="661" t="s">
        <v>3788</v>
      </c>
      <c r="L219" s="662">
        <v>123.2</v>
      </c>
      <c r="M219" s="662">
        <v>123.2</v>
      </c>
      <c r="N219" s="661">
        <v>1</v>
      </c>
      <c r="O219" s="744">
        <v>0.5</v>
      </c>
      <c r="P219" s="662"/>
      <c r="Q219" s="677">
        <v>0</v>
      </c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50</v>
      </c>
      <c r="B220" s="661" t="s">
        <v>564</v>
      </c>
      <c r="C220" s="661" t="s">
        <v>3506</v>
      </c>
      <c r="D220" s="742" t="s">
        <v>4521</v>
      </c>
      <c r="E220" s="743" t="s">
        <v>3516</v>
      </c>
      <c r="F220" s="661" t="s">
        <v>3503</v>
      </c>
      <c r="G220" s="661" t="s">
        <v>3552</v>
      </c>
      <c r="H220" s="661" t="s">
        <v>565</v>
      </c>
      <c r="I220" s="661" t="s">
        <v>3553</v>
      </c>
      <c r="J220" s="661" t="s">
        <v>742</v>
      </c>
      <c r="K220" s="661" t="s">
        <v>3554</v>
      </c>
      <c r="L220" s="662">
        <v>30.47</v>
      </c>
      <c r="M220" s="662">
        <v>243.76</v>
      </c>
      <c r="N220" s="661">
        <v>8</v>
      </c>
      <c r="O220" s="744">
        <v>4</v>
      </c>
      <c r="P220" s="662">
        <v>60.94</v>
      </c>
      <c r="Q220" s="677">
        <v>0.25</v>
      </c>
      <c r="R220" s="661">
        <v>2</v>
      </c>
      <c r="S220" s="677">
        <v>0.25</v>
      </c>
      <c r="T220" s="744">
        <v>1</v>
      </c>
      <c r="U220" s="700">
        <v>0.25</v>
      </c>
    </row>
    <row r="221" spans="1:21" ht="14.4" customHeight="1" x14ac:dyDescent="0.3">
      <c r="A221" s="660">
        <v>50</v>
      </c>
      <c r="B221" s="661" t="s">
        <v>564</v>
      </c>
      <c r="C221" s="661" t="s">
        <v>3506</v>
      </c>
      <c r="D221" s="742" t="s">
        <v>4521</v>
      </c>
      <c r="E221" s="743" t="s">
        <v>3516</v>
      </c>
      <c r="F221" s="661" t="s">
        <v>3503</v>
      </c>
      <c r="G221" s="661" t="s">
        <v>3613</v>
      </c>
      <c r="H221" s="661" t="s">
        <v>565</v>
      </c>
      <c r="I221" s="661" t="s">
        <v>1641</v>
      </c>
      <c r="J221" s="661" t="s">
        <v>1642</v>
      </c>
      <c r="K221" s="661" t="s">
        <v>3614</v>
      </c>
      <c r="L221" s="662">
        <v>22.44</v>
      </c>
      <c r="M221" s="662">
        <v>22.44</v>
      </c>
      <c r="N221" s="661">
        <v>1</v>
      </c>
      <c r="O221" s="744">
        <v>1</v>
      </c>
      <c r="P221" s="662"/>
      <c r="Q221" s="677">
        <v>0</v>
      </c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50</v>
      </c>
      <c r="B222" s="661" t="s">
        <v>564</v>
      </c>
      <c r="C222" s="661" t="s">
        <v>3506</v>
      </c>
      <c r="D222" s="742" t="s">
        <v>4521</v>
      </c>
      <c r="E222" s="743" t="s">
        <v>3516</v>
      </c>
      <c r="F222" s="661" t="s">
        <v>3503</v>
      </c>
      <c r="G222" s="661" t="s">
        <v>3652</v>
      </c>
      <c r="H222" s="661" t="s">
        <v>565</v>
      </c>
      <c r="I222" s="661" t="s">
        <v>1645</v>
      </c>
      <c r="J222" s="661" t="s">
        <v>1646</v>
      </c>
      <c r="K222" s="661" t="s">
        <v>3653</v>
      </c>
      <c r="L222" s="662">
        <v>186.27</v>
      </c>
      <c r="M222" s="662">
        <v>372.54</v>
      </c>
      <c r="N222" s="661">
        <v>2</v>
      </c>
      <c r="O222" s="744">
        <v>1</v>
      </c>
      <c r="P222" s="662">
        <v>372.54</v>
      </c>
      <c r="Q222" s="677">
        <v>1</v>
      </c>
      <c r="R222" s="661">
        <v>2</v>
      </c>
      <c r="S222" s="677">
        <v>1</v>
      </c>
      <c r="T222" s="744">
        <v>1</v>
      </c>
      <c r="U222" s="700">
        <v>1</v>
      </c>
    </row>
    <row r="223" spans="1:21" ht="14.4" customHeight="1" x14ac:dyDescent="0.3">
      <c r="A223" s="660">
        <v>50</v>
      </c>
      <c r="B223" s="661" t="s">
        <v>564</v>
      </c>
      <c r="C223" s="661" t="s">
        <v>3506</v>
      </c>
      <c r="D223" s="742" t="s">
        <v>4521</v>
      </c>
      <c r="E223" s="743" t="s">
        <v>3516</v>
      </c>
      <c r="F223" s="661" t="s">
        <v>3503</v>
      </c>
      <c r="G223" s="661" t="s">
        <v>3789</v>
      </c>
      <c r="H223" s="661" t="s">
        <v>1311</v>
      </c>
      <c r="I223" s="661" t="s">
        <v>1337</v>
      </c>
      <c r="J223" s="661" t="s">
        <v>1338</v>
      </c>
      <c r="K223" s="661" t="s">
        <v>3397</v>
      </c>
      <c r="L223" s="662">
        <v>131.54</v>
      </c>
      <c r="M223" s="662">
        <v>263.08</v>
      </c>
      <c r="N223" s="661">
        <v>2</v>
      </c>
      <c r="O223" s="744">
        <v>1.5</v>
      </c>
      <c r="P223" s="662">
        <v>131.54</v>
      </c>
      <c r="Q223" s="677">
        <v>0.5</v>
      </c>
      <c r="R223" s="661">
        <v>1</v>
      </c>
      <c r="S223" s="677">
        <v>0.5</v>
      </c>
      <c r="T223" s="744">
        <v>1</v>
      </c>
      <c r="U223" s="700">
        <v>0.66666666666666663</v>
      </c>
    </row>
    <row r="224" spans="1:21" ht="14.4" customHeight="1" x14ac:dyDescent="0.3">
      <c r="A224" s="660">
        <v>50</v>
      </c>
      <c r="B224" s="661" t="s">
        <v>564</v>
      </c>
      <c r="C224" s="661" t="s">
        <v>3506</v>
      </c>
      <c r="D224" s="742" t="s">
        <v>4521</v>
      </c>
      <c r="E224" s="743" t="s">
        <v>3516</v>
      </c>
      <c r="F224" s="661" t="s">
        <v>3503</v>
      </c>
      <c r="G224" s="661" t="s">
        <v>3789</v>
      </c>
      <c r="H224" s="661" t="s">
        <v>565</v>
      </c>
      <c r="I224" s="661" t="s">
        <v>3790</v>
      </c>
      <c r="J224" s="661" t="s">
        <v>3791</v>
      </c>
      <c r="K224" s="661" t="s">
        <v>3792</v>
      </c>
      <c r="L224" s="662">
        <v>157.01</v>
      </c>
      <c r="M224" s="662">
        <v>157.01</v>
      </c>
      <c r="N224" s="661">
        <v>1</v>
      </c>
      <c r="O224" s="744">
        <v>0.5</v>
      </c>
      <c r="P224" s="662"/>
      <c r="Q224" s="677">
        <v>0</v>
      </c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50</v>
      </c>
      <c r="B225" s="661" t="s">
        <v>564</v>
      </c>
      <c r="C225" s="661" t="s">
        <v>3506</v>
      </c>
      <c r="D225" s="742" t="s">
        <v>4521</v>
      </c>
      <c r="E225" s="743" t="s">
        <v>3516</v>
      </c>
      <c r="F225" s="661" t="s">
        <v>3503</v>
      </c>
      <c r="G225" s="661" t="s">
        <v>3789</v>
      </c>
      <c r="H225" s="661" t="s">
        <v>565</v>
      </c>
      <c r="I225" s="661" t="s">
        <v>3790</v>
      </c>
      <c r="J225" s="661" t="s">
        <v>3791</v>
      </c>
      <c r="K225" s="661" t="s">
        <v>3792</v>
      </c>
      <c r="L225" s="662">
        <v>131.54</v>
      </c>
      <c r="M225" s="662">
        <v>131.54</v>
      </c>
      <c r="N225" s="661">
        <v>1</v>
      </c>
      <c r="O225" s="744">
        <v>0.5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50</v>
      </c>
      <c r="B226" s="661" t="s">
        <v>564</v>
      </c>
      <c r="C226" s="661" t="s">
        <v>3506</v>
      </c>
      <c r="D226" s="742" t="s">
        <v>4521</v>
      </c>
      <c r="E226" s="743" t="s">
        <v>3516</v>
      </c>
      <c r="F226" s="661" t="s">
        <v>3503</v>
      </c>
      <c r="G226" s="661" t="s">
        <v>3615</v>
      </c>
      <c r="H226" s="661" t="s">
        <v>1311</v>
      </c>
      <c r="I226" s="661" t="s">
        <v>1487</v>
      </c>
      <c r="J226" s="661" t="s">
        <v>1488</v>
      </c>
      <c r="K226" s="661" t="s">
        <v>1489</v>
      </c>
      <c r="L226" s="662">
        <v>109.97</v>
      </c>
      <c r="M226" s="662">
        <v>109.97</v>
      </c>
      <c r="N226" s="661">
        <v>1</v>
      </c>
      <c r="O226" s="744">
        <v>0.5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50</v>
      </c>
      <c r="B227" s="661" t="s">
        <v>564</v>
      </c>
      <c r="C227" s="661" t="s">
        <v>3506</v>
      </c>
      <c r="D227" s="742" t="s">
        <v>4521</v>
      </c>
      <c r="E227" s="743" t="s">
        <v>3516</v>
      </c>
      <c r="F227" s="661" t="s">
        <v>3503</v>
      </c>
      <c r="G227" s="661" t="s">
        <v>3615</v>
      </c>
      <c r="H227" s="661" t="s">
        <v>565</v>
      </c>
      <c r="I227" s="661" t="s">
        <v>3793</v>
      </c>
      <c r="J227" s="661" t="s">
        <v>3794</v>
      </c>
      <c r="K227" s="661" t="s">
        <v>3795</v>
      </c>
      <c r="L227" s="662">
        <v>51.31</v>
      </c>
      <c r="M227" s="662">
        <v>51.31</v>
      </c>
      <c r="N227" s="661">
        <v>1</v>
      </c>
      <c r="O227" s="744">
        <v>1</v>
      </c>
      <c r="P227" s="662">
        <v>51.31</v>
      </c>
      <c r="Q227" s="677">
        <v>1</v>
      </c>
      <c r="R227" s="661">
        <v>1</v>
      </c>
      <c r="S227" s="677">
        <v>1</v>
      </c>
      <c r="T227" s="744">
        <v>1</v>
      </c>
      <c r="U227" s="700">
        <v>1</v>
      </c>
    </row>
    <row r="228" spans="1:21" ht="14.4" customHeight="1" x14ac:dyDescent="0.3">
      <c r="A228" s="660">
        <v>50</v>
      </c>
      <c r="B228" s="661" t="s">
        <v>564</v>
      </c>
      <c r="C228" s="661" t="s">
        <v>3506</v>
      </c>
      <c r="D228" s="742" t="s">
        <v>4521</v>
      </c>
      <c r="E228" s="743" t="s">
        <v>3516</v>
      </c>
      <c r="F228" s="661" t="s">
        <v>3503</v>
      </c>
      <c r="G228" s="661" t="s">
        <v>3654</v>
      </c>
      <c r="H228" s="661" t="s">
        <v>565</v>
      </c>
      <c r="I228" s="661" t="s">
        <v>3796</v>
      </c>
      <c r="J228" s="661" t="s">
        <v>3656</v>
      </c>
      <c r="K228" s="661" t="s">
        <v>3797</v>
      </c>
      <c r="L228" s="662">
        <v>0</v>
      </c>
      <c r="M228" s="662">
        <v>0</v>
      </c>
      <c r="N228" s="661">
        <v>2</v>
      </c>
      <c r="O228" s="744">
        <v>1</v>
      </c>
      <c r="P228" s="662"/>
      <c r="Q228" s="677"/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50</v>
      </c>
      <c r="B229" s="661" t="s">
        <v>564</v>
      </c>
      <c r="C229" s="661" t="s">
        <v>3506</v>
      </c>
      <c r="D229" s="742" t="s">
        <v>4521</v>
      </c>
      <c r="E229" s="743" t="s">
        <v>3516</v>
      </c>
      <c r="F229" s="661" t="s">
        <v>3503</v>
      </c>
      <c r="G229" s="661" t="s">
        <v>3798</v>
      </c>
      <c r="H229" s="661" t="s">
        <v>565</v>
      </c>
      <c r="I229" s="661" t="s">
        <v>3799</v>
      </c>
      <c r="J229" s="661" t="s">
        <v>3800</v>
      </c>
      <c r="K229" s="661" t="s">
        <v>2064</v>
      </c>
      <c r="L229" s="662">
        <v>0</v>
      </c>
      <c r="M229" s="662">
        <v>0</v>
      </c>
      <c r="N229" s="661">
        <v>1</v>
      </c>
      <c r="O229" s="744">
        <v>0.5</v>
      </c>
      <c r="P229" s="662">
        <v>0</v>
      </c>
      <c r="Q229" s="677"/>
      <c r="R229" s="661">
        <v>1</v>
      </c>
      <c r="S229" s="677">
        <v>1</v>
      </c>
      <c r="T229" s="744">
        <v>0.5</v>
      </c>
      <c r="U229" s="700">
        <v>1</v>
      </c>
    </row>
    <row r="230" spans="1:21" ht="14.4" customHeight="1" x14ac:dyDescent="0.3">
      <c r="A230" s="660">
        <v>50</v>
      </c>
      <c r="B230" s="661" t="s">
        <v>564</v>
      </c>
      <c r="C230" s="661" t="s">
        <v>3506</v>
      </c>
      <c r="D230" s="742" t="s">
        <v>4521</v>
      </c>
      <c r="E230" s="743" t="s">
        <v>3516</v>
      </c>
      <c r="F230" s="661" t="s">
        <v>3503</v>
      </c>
      <c r="G230" s="661" t="s">
        <v>3555</v>
      </c>
      <c r="H230" s="661" t="s">
        <v>565</v>
      </c>
      <c r="I230" s="661" t="s">
        <v>3658</v>
      </c>
      <c r="J230" s="661" t="s">
        <v>830</v>
      </c>
      <c r="K230" s="661" t="s">
        <v>831</v>
      </c>
      <c r="L230" s="662">
        <v>43.94</v>
      </c>
      <c r="M230" s="662">
        <v>43.94</v>
      </c>
      <c r="N230" s="661">
        <v>1</v>
      </c>
      <c r="O230" s="744">
        <v>1</v>
      </c>
      <c r="P230" s="662"/>
      <c r="Q230" s="677">
        <v>0</v>
      </c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50</v>
      </c>
      <c r="B231" s="661" t="s">
        <v>564</v>
      </c>
      <c r="C231" s="661" t="s">
        <v>3506</v>
      </c>
      <c r="D231" s="742" t="s">
        <v>4521</v>
      </c>
      <c r="E231" s="743" t="s">
        <v>3516</v>
      </c>
      <c r="F231" s="661" t="s">
        <v>3503</v>
      </c>
      <c r="G231" s="661" t="s">
        <v>3555</v>
      </c>
      <c r="H231" s="661" t="s">
        <v>565</v>
      </c>
      <c r="I231" s="661" t="s">
        <v>829</v>
      </c>
      <c r="J231" s="661" t="s">
        <v>830</v>
      </c>
      <c r="K231" s="661" t="s">
        <v>831</v>
      </c>
      <c r="L231" s="662">
        <v>43.94</v>
      </c>
      <c r="M231" s="662">
        <v>131.82</v>
      </c>
      <c r="N231" s="661">
        <v>3</v>
      </c>
      <c r="O231" s="744">
        <v>1.5</v>
      </c>
      <c r="P231" s="662">
        <v>43.94</v>
      </c>
      <c r="Q231" s="677">
        <v>0.33333333333333331</v>
      </c>
      <c r="R231" s="661">
        <v>1</v>
      </c>
      <c r="S231" s="677">
        <v>0.33333333333333331</v>
      </c>
      <c r="T231" s="744">
        <v>0.5</v>
      </c>
      <c r="U231" s="700">
        <v>0.33333333333333331</v>
      </c>
    </row>
    <row r="232" spans="1:21" ht="14.4" customHeight="1" x14ac:dyDescent="0.3">
      <c r="A232" s="660">
        <v>50</v>
      </c>
      <c r="B232" s="661" t="s">
        <v>564</v>
      </c>
      <c r="C232" s="661" t="s">
        <v>3506</v>
      </c>
      <c r="D232" s="742" t="s">
        <v>4521</v>
      </c>
      <c r="E232" s="743" t="s">
        <v>3516</v>
      </c>
      <c r="F232" s="661" t="s">
        <v>3503</v>
      </c>
      <c r="G232" s="661" t="s">
        <v>3555</v>
      </c>
      <c r="H232" s="661" t="s">
        <v>565</v>
      </c>
      <c r="I232" s="661" t="s">
        <v>3801</v>
      </c>
      <c r="J232" s="661" t="s">
        <v>830</v>
      </c>
      <c r="K232" s="661" t="s">
        <v>3802</v>
      </c>
      <c r="L232" s="662">
        <v>0</v>
      </c>
      <c r="M232" s="662">
        <v>0</v>
      </c>
      <c r="N232" s="661">
        <v>1</v>
      </c>
      <c r="O232" s="744">
        <v>0.5</v>
      </c>
      <c r="P232" s="662"/>
      <c r="Q232" s="677"/>
      <c r="R232" s="661"/>
      <c r="S232" s="677">
        <v>0</v>
      </c>
      <c r="T232" s="744"/>
      <c r="U232" s="700">
        <v>0</v>
      </c>
    </row>
    <row r="233" spans="1:21" ht="14.4" customHeight="1" x14ac:dyDescent="0.3">
      <c r="A233" s="660">
        <v>50</v>
      </c>
      <c r="B233" s="661" t="s">
        <v>564</v>
      </c>
      <c r="C233" s="661" t="s">
        <v>3506</v>
      </c>
      <c r="D233" s="742" t="s">
        <v>4521</v>
      </c>
      <c r="E233" s="743" t="s">
        <v>3516</v>
      </c>
      <c r="F233" s="661" t="s">
        <v>3503</v>
      </c>
      <c r="G233" s="661" t="s">
        <v>3555</v>
      </c>
      <c r="H233" s="661" t="s">
        <v>565</v>
      </c>
      <c r="I233" s="661" t="s">
        <v>833</v>
      </c>
      <c r="J233" s="661" t="s">
        <v>834</v>
      </c>
      <c r="K233" s="661" t="s">
        <v>835</v>
      </c>
      <c r="L233" s="662">
        <v>87.89</v>
      </c>
      <c r="M233" s="662">
        <v>87.89</v>
      </c>
      <c r="N233" s="661">
        <v>1</v>
      </c>
      <c r="O233" s="744">
        <v>0.5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50</v>
      </c>
      <c r="B234" s="661" t="s">
        <v>564</v>
      </c>
      <c r="C234" s="661" t="s">
        <v>3506</v>
      </c>
      <c r="D234" s="742" t="s">
        <v>4521</v>
      </c>
      <c r="E234" s="743" t="s">
        <v>3516</v>
      </c>
      <c r="F234" s="661" t="s">
        <v>3503</v>
      </c>
      <c r="G234" s="661" t="s">
        <v>3803</v>
      </c>
      <c r="H234" s="661" t="s">
        <v>565</v>
      </c>
      <c r="I234" s="661" t="s">
        <v>3804</v>
      </c>
      <c r="J234" s="661" t="s">
        <v>3805</v>
      </c>
      <c r="K234" s="661" t="s">
        <v>3806</v>
      </c>
      <c r="L234" s="662">
        <v>0</v>
      </c>
      <c r="M234" s="662">
        <v>0</v>
      </c>
      <c r="N234" s="661">
        <v>1</v>
      </c>
      <c r="O234" s="744">
        <v>0.5</v>
      </c>
      <c r="P234" s="662"/>
      <c r="Q234" s="677"/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50</v>
      </c>
      <c r="B235" s="661" t="s">
        <v>564</v>
      </c>
      <c r="C235" s="661" t="s">
        <v>3506</v>
      </c>
      <c r="D235" s="742" t="s">
        <v>4521</v>
      </c>
      <c r="E235" s="743" t="s">
        <v>3516</v>
      </c>
      <c r="F235" s="661" t="s">
        <v>3503</v>
      </c>
      <c r="G235" s="661" t="s">
        <v>3558</v>
      </c>
      <c r="H235" s="661" t="s">
        <v>1311</v>
      </c>
      <c r="I235" s="661" t="s">
        <v>3807</v>
      </c>
      <c r="J235" s="661" t="s">
        <v>3663</v>
      </c>
      <c r="K235" s="661" t="s">
        <v>3650</v>
      </c>
      <c r="L235" s="662">
        <v>92.38</v>
      </c>
      <c r="M235" s="662">
        <v>92.38</v>
      </c>
      <c r="N235" s="661">
        <v>1</v>
      </c>
      <c r="O235" s="744">
        <v>0.5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50</v>
      </c>
      <c r="B236" s="661" t="s">
        <v>564</v>
      </c>
      <c r="C236" s="661" t="s">
        <v>3506</v>
      </c>
      <c r="D236" s="742" t="s">
        <v>4521</v>
      </c>
      <c r="E236" s="743" t="s">
        <v>3516</v>
      </c>
      <c r="F236" s="661" t="s">
        <v>3503</v>
      </c>
      <c r="G236" s="661" t="s">
        <v>3558</v>
      </c>
      <c r="H236" s="661" t="s">
        <v>1311</v>
      </c>
      <c r="I236" s="661" t="s">
        <v>3621</v>
      </c>
      <c r="J236" s="661" t="s">
        <v>3622</v>
      </c>
      <c r="K236" s="661" t="s">
        <v>3623</v>
      </c>
      <c r="L236" s="662">
        <v>120.61</v>
      </c>
      <c r="M236" s="662">
        <v>241.22</v>
      </c>
      <c r="N236" s="661">
        <v>2</v>
      </c>
      <c r="O236" s="744">
        <v>1</v>
      </c>
      <c r="P236" s="662"/>
      <c r="Q236" s="677">
        <v>0</v>
      </c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50</v>
      </c>
      <c r="B237" s="661" t="s">
        <v>564</v>
      </c>
      <c r="C237" s="661" t="s">
        <v>3506</v>
      </c>
      <c r="D237" s="742" t="s">
        <v>4521</v>
      </c>
      <c r="E237" s="743" t="s">
        <v>3516</v>
      </c>
      <c r="F237" s="661" t="s">
        <v>3503</v>
      </c>
      <c r="G237" s="661" t="s">
        <v>3558</v>
      </c>
      <c r="H237" s="661" t="s">
        <v>1311</v>
      </c>
      <c r="I237" s="661" t="s">
        <v>1429</v>
      </c>
      <c r="J237" s="661" t="s">
        <v>3364</v>
      </c>
      <c r="K237" s="661" t="s">
        <v>977</v>
      </c>
      <c r="L237" s="662">
        <v>184.74</v>
      </c>
      <c r="M237" s="662">
        <v>738.96</v>
      </c>
      <c r="N237" s="661">
        <v>4</v>
      </c>
      <c r="O237" s="744">
        <v>2</v>
      </c>
      <c r="P237" s="662"/>
      <c r="Q237" s="677">
        <v>0</v>
      </c>
      <c r="R237" s="661"/>
      <c r="S237" s="677">
        <v>0</v>
      </c>
      <c r="T237" s="744"/>
      <c r="U237" s="700">
        <v>0</v>
      </c>
    </row>
    <row r="238" spans="1:21" ht="14.4" customHeight="1" x14ac:dyDescent="0.3">
      <c r="A238" s="660">
        <v>50</v>
      </c>
      <c r="B238" s="661" t="s">
        <v>564</v>
      </c>
      <c r="C238" s="661" t="s">
        <v>3506</v>
      </c>
      <c r="D238" s="742" t="s">
        <v>4521</v>
      </c>
      <c r="E238" s="743" t="s">
        <v>3516</v>
      </c>
      <c r="F238" s="661" t="s">
        <v>3503</v>
      </c>
      <c r="G238" s="661" t="s">
        <v>3808</v>
      </c>
      <c r="H238" s="661" t="s">
        <v>565</v>
      </c>
      <c r="I238" s="661" t="s">
        <v>3809</v>
      </c>
      <c r="J238" s="661" t="s">
        <v>3810</v>
      </c>
      <c r="K238" s="661" t="s">
        <v>3811</v>
      </c>
      <c r="L238" s="662">
        <v>706.3</v>
      </c>
      <c r="M238" s="662">
        <v>706.3</v>
      </c>
      <c r="N238" s="661">
        <v>1</v>
      </c>
      <c r="O238" s="744">
        <v>0.5</v>
      </c>
      <c r="P238" s="662">
        <v>706.3</v>
      </c>
      <c r="Q238" s="677">
        <v>1</v>
      </c>
      <c r="R238" s="661">
        <v>1</v>
      </c>
      <c r="S238" s="677">
        <v>1</v>
      </c>
      <c r="T238" s="744">
        <v>0.5</v>
      </c>
      <c r="U238" s="700">
        <v>1</v>
      </c>
    </row>
    <row r="239" spans="1:21" ht="14.4" customHeight="1" x14ac:dyDescent="0.3">
      <c r="A239" s="660">
        <v>50</v>
      </c>
      <c r="B239" s="661" t="s">
        <v>564</v>
      </c>
      <c r="C239" s="661" t="s">
        <v>3506</v>
      </c>
      <c r="D239" s="742" t="s">
        <v>4521</v>
      </c>
      <c r="E239" s="743" t="s">
        <v>3516</v>
      </c>
      <c r="F239" s="661" t="s">
        <v>3503</v>
      </c>
      <c r="G239" s="661" t="s">
        <v>3812</v>
      </c>
      <c r="H239" s="661" t="s">
        <v>565</v>
      </c>
      <c r="I239" s="661" t="s">
        <v>1622</v>
      </c>
      <c r="J239" s="661" t="s">
        <v>3813</v>
      </c>
      <c r="K239" s="661" t="s">
        <v>3814</v>
      </c>
      <c r="L239" s="662">
        <v>1008.91</v>
      </c>
      <c r="M239" s="662">
        <v>1008.91</v>
      </c>
      <c r="N239" s="661">
        <v>1</v>
      </c>
      <c r="O239" s="744">
        <v>1</v>
      </c>
      <c r="P239" s="662">
        <v>1008.91</v>
      </c>
      <c r="Q239" s="677">
        <v>1</v>
      </c>
      <c r="R239" s="661">
        <v>1</v>
      </c>
      <c r="S239" s="677">
        <v>1</v>
      </c>
      <c r="T239" s="744">
        <v>1</v>
      </c>
      <c r="U239" s="700">
        <v>1</v>
      </c>
    </row>
    <row r="240" spans="1:21" ht="14.4" customHeight="1" x14ac:dyDescent="0.3">
      <c r="A240" s="660">
        <v>50</v>
      </c>
      <c r="B240" s="661" t="s">
        <v>564</v>
      </c>
      <c r="C240" s="661" t="s">
        <v>3506</v>
      </c>
      <c r="D240" s="742" t="s">
        <v>4521</v>
      </c>
      <c r="E240" s="743" t="s">
        <v>3517</v>
      </c>
      <c r="F240" s="661" t="s">
        <v>3503</v>
      </c>
      <c r="G240" s="661" t="s">
        <v>3559</v>
      </c>
      <c r="H240" s="661" t="s">
        <v>565</v>
      </c>
      <c r="I240" s="661" t="s">
        <v>3668</v>
      </c>
      <c r="J240" s="661" t="s">
        <v>946</v>
      </c>
      <c r="K240" s="661" t="s">
        <v>3561</v>
      </c>
      <c r="L240" s="662">
        <v>0</v>
      </c>
      <c r="M240" s="662">
        <v>0</v>
      </c>
      <c r="N240" s="661">
        <v>1</v>
      </c>
      <c r="O240" s="744">
        <v>0.5</v>
      </c>
      <c r="P240" s="662"/>
      <c r="Q240" s="677"/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50</v>
      </c>
      <c r="B241" s="661" t="s">
        <v>564</v>
      </c>
      <c r="C241" s="661" t="s">
        <v>3506</v>
      </c>
      <c r="D241" s="742" t="s">
        <v>4521</v>
      </c>
      <c r="E241" s="743" t="s">
        <v>3517</v>
      </c>
      <c r="F241" s="661" t="s">
        <v>3503</v>
      </c>
      <c r="G241" s="661" t="s">
        <v>3559</v>
      </c>
      <c r="H241" s="661" t="s">
        <v>565</v>
      </c>
      <c r="I241" s="661" t="s">
        <v>675</v>
      </c>
      <c r="J241" s="661" t="s">
        <v>3560</v>
      </c>
      <c r="K241" s="661" t="s">
        <v>3561</v>
      </c>
      <c r="L241" s="662">
        <v>42.85</v>
      </c>
      <c r="M241" s="662">
        <v>85.7</v>
      </c>
      <c r="N241" s="661">
        <v>2</v>
      </c>
      <c r="O241" s="744">
        <v>1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50</v>
      </c>
      <c r="B242" s="661" t="s">
        <v>564</v>
      </c>
      <c r="C242" s="661" t="s">
        <v>3506</v>
      </c>
      <c r="D242" s="742" t="s">
        <v>4521</v>
      </c>
      <c r="E242" s="743" t="s">
        <v>3517</v>
      </c>
      <c r="F242" s="661" t="s">
        <v>3503</v>
      </c>
      <c r="G242" s="661" t="s">
        <v>3815</v>
      </c>
      <c r="H242" s="661" t="s">
        <v>1311</v>
      </c>
      <c r="I242" s="661" t="s">
        <v>1535</v>
      </c>
      <c r="J242" s="661" t="s">
        <v>3444</v>
      </c>
      <c r="K242" s="661" t="s">
        <v>3445</v>
      </c>
      <c r="L242" s="662">
        <v>10.26</v>
      </c>
      <c r="M242" s="662">
        <v>10.26</v>
      </c>
      <c r="N242" s="661">
        <v>1</v>
      </c>
      <c r="O242" s="744">
        <v>0.5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50</v>
      </c>
      <c r="B243" s="661" t="s">
        <v>564</v>
      </c>
      <c r="C243" s="661" t="s">
        <v>3506</v>
      </c>
      <c r="D243" s="742" t="s">
        <v>4521</v>
      </c>
      <c r="E243" s="743" t="s">
        <v>3517</v>
      </c>
      <c r="F243" s="661" t="s">
        <v>3503</v>
      </c>
      <c r="G243" s="661" t="s">
        <v>3525</v>
      </c>
      <c r="H243" s="661" t="s">
        <v>1311</v>
      </c>
      <c r="I243" s="661" t="s">
        <v>1330</v>
      </c>
      <c r="J243" s="661" t="s">
        <v>1331</v>
      </c>
      <c r="K243" s="661" t="s">
        <v>3373</v>
      </c>
      <c r="L243" s="662">
        <v>72</v>
      </c>
      <c r="M243" s="662">
        <v>432</v>
      </c>
      <c r="N243" s="661">
        <v>6</v>
      </c>
      <c r="O243" s="744">
        <v>4.5</v>
      </c>
      <c r="P243" s="662">
        <v>144</v>
      </c>
      <c r="Q243" s="677">
        <v>0.33333333333333331</v>
      </c>
      <c r="R243" s="661">
        <v>2</v>
      </c>
      <c r="S243" s="677">
        <v>0.33333333333333331</v>
      </c>
      <c r="T243" s="744">
        <v>1.5</v>
      </c>
      <c r="U243" s="700">
        <v>0.33333333333333331</v>
      </c>
    </row>
    <row r="244" spans="1:21" ht="14.4" customHeight="1" x14ac:dyDescent="0.3">
      <c r="A244" s="660">
        <v>50</v>
      </c>
      <c r="B244" s="661" t="s">
        <v>564</v>
      </c>
      <c r="C244" s="661" t="s">
        <v>3506</v>
      </c>
      <c r="D244" s="742" t="s">
        <v>4521</v>
      </c>
      <c r="E244" s="743" t="s">
        <v>3517</v>
      </c>
      <c r="F244" s="661" t="s">
        <v>3503</v>
      </c>
      <c r="G244" s="661" t="s">
        <v>3525</v>
      </c>
      <c r="H244" s="661" t="s">
        <v>565</v>
      </c>
      <c r="I244" s="661" t="s">
        <v>3669</v>
      </c>
      <c r="J244" s="661" t="s">
        <v>3670</v>
      </c>
      <c r="K244" s="661" t="s">
        <v>3373</v>
      </c>
      <c r="L244" s="662">
        <v>0</v>
      </c>
      <c r="M244" s="662">
        <v>0</v>
      </c>
      <c r="N244" s="661">
        <v>1</v>
      </c>
      <c r="O244" s="744">
        <v>1</v>
      </c>
      <c r="P244" s="662"/>
      <c r="Q244" s="677"/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50</v>
      </c>
      <c r="B245" s="661" t="s">
        <v>564</v>
      </c>
      <c r="C245" s="661" t="s">
        <v>3506</v>
      </c>
      <c r="D245" s="742" t="s">
        <v>4521</v>
      </c>
      <c r="E245" s="743" t="s">
        <v>3517</v>
      </c>
      <c r="F245" s="661" t="s">
        <v>3503</v>
      </c>
      <c r="G245" s="661" t="s">
        <v>3671</v>
      </c>
      <c r="H245" s="661" t="s">
        <v>565</v>
      </c>
      <c r="I245" s="661" t="s">
        <v>3816</v>
      </c>
      <c r="J245" s="661" t="s">
        <v>976</v>
      </c>
      <c r="K245" s="661" t="s">
        <v>980</v>
      </c>
      <c r="L245" s="662">
        <v>0</v>
      </c>
      <c r="M245" s="662">
        <v>0</v>
      </c>
      <c r="N245" s="661">
        <v>1</v>
      </c>
      <c r="O245" s="744">
        <v>0.5</v>
      </c>
      <c r="P245" s="662"/>
      <c r="Q245" s="677"/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50</v>
      </c>
      <c r="B246" s="661" t="s">
        <v>564</v>
      </c>
      <c r="C246" s="661" t="s">
        <v>3506</v>
      </c>
      <c r="D246" s="742" t="s">
        <v>4521</v>
      </c>
      <c r="E246" s="743" t="s">
        <v>3517</v>
      </c>
      <c r="F246" s="661" t="s">
        <v>3503</v>
      </c>
      <c r="G246" s="661" t="s">
        <v>3817</v>
      </c>
      <c r="H246" s="661" t="s">
        <v>565</v>
      </c>
      <c r="I246" s="661" t="s">
        <v>3818</v>
      </c>
      <c r="J246" s="661" t="s">
        <v>3819</v>
      </c>
      <c r="K246" s="661" t="s">
        <v>3820</v>
      </c>
      <c r="L246" s="662">
        <v>0</v>
      </c>
      <c r="M246" s="662">
        <v>0</v>
      </c>
      <c r="N246" s="661">
        <v>1</v>
      </c>
      <c r="O246" s="744">
        <v>0.5</v>
      </c>
      <c r="P246" s="662"/>
      <c r="Q246" s="677"/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50</v>
      </c>
      <c r="B247" s="661" t="s">
        <v>564</v>
      </c>
      <c r="C247" s="661" t="s">
        <v>3506</v>
      </c>
      <c r="D247" s="742" t="s">
        <v>4521</v>
      </c>
      <c r="E247" s="743" t="s">
        <v>3517</v>
      </c>
      <c r="F247" s="661" t="s">
        <v>3503</v>
      </c>
      <c r="G247" s="661" t="s">
        <v>3526</v>
      </c>
      <c r="H247" s="661" t="s">
        <v>1311</v>
      </c>
      <c r="I247" s="661" t="s">
        <v>3527</v>
      </c>
      <c r="J247" s="661" t="s">
        <v>3528</v>
      </c>
      <c r="K247" s="661" t="s">
        <v>1382</v>
      </c>
      <c r="L247" s="662">
        <v>58.86</v>
      </c>
      <c r="M247" s="662">
        <v>58.86</v>
      </c>
      <c r="N247" s="661">
        <v>1</v>
      </c>
      <c r="O247" s="744">
        <v>0.5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50</v>
      </c>
      <c r="B248" s="661" t="s">
        <v>564</v>
      </c>
      <c r="C248" s="661" t="s">
        <v>3506</v>
      </c>
      <c r="D248" s="742" t="s">
        <v>4521</v>
      </c>
      <c r="E248" s="743" t="s">
        <v>3517</v>
      </c>
      <c r="F248" s="661" t="s">
        <v>3503</v>
      </c>
      <c r="G248" s="661" t="s">
        <v>3526</v>
      </c>
      <c r="H248" s="661" t="s">
        <v>1311</v>
      </c>
      <c r="I248" s="661" t="s">
        <v>1421</v>
      </c>
      <c r="J248" s="661" t="s">
        <v>1426</v>
      </c>
      <c r="K248" s="661" t="s">
        <v>931</v>
      </c>
      <c r="L248" s="662">
        <v>124.91</v>
      </c>
      <c r="M248" s="662">
        <v>249.82</v>
      </c>
      <c r="N248" s="661">
        <v>2</v>
      </c>
      <c r="O248" s="744">
        <v>1</v>
      </c>
      <c r="P248" s="662"/>
      <c r="Q248" s="677">
        <v>0</v>
      </c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50</v>
      </c>
      <c r="B249" s="661" t="s">
        <v>564</v>
      </c>
      <c r="C249" s="661" t="s">
        <v>3506</v>
      </c>
      <c r="D249" s="742" t="s">
        <v>4521</v>
      </c>
      <c r="E249" s="743" t="s">
        <v>3517</v>
      </c>
      <c r="F249" s="661" t="s">
        <v>3503</v>
      </c>
      <c r="G249" s="661" t="s">
        <v>3526</v>
      </c>
      <c r="H249" s="661" t="s">
        <v>1311</v>
      </c>
      <c r="I249" s="661" t="s">
        <v>1421</v>
      </c>
      <c r="J249" s="661" t="s">
        <v>1426</v>
      </c>
      <c r="K249" s="661" t="s">
        <v>931</v>
      </c>
      <c r="L249" s="662">
        <v>117.73</v>
      </c>
      <c r="M249" s="662">
        <v>117.73</v>
      </c>
      <c r="N249" s="661">
        <v>1</v>
      </c>
      <c r="O249" s="744">
        <v>0.5</v>
      </c>
      <c r="P249" s="662"/>
      <c r="Q249" s="677">
        <v>0</v>
      </c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50</v>
      </c>
      <c r="B250" s="661" t="s">
        <v>564</v>
      </c>
      <c r="C250" s="661" t="s">
        <v>3506</v>
      </c>
      <c r="D250" s="742" t="s">
        <v>4521</v>
      </c>
      <c r="E250" s="743" t="s">
        <v>3517</v>
      </c>
      <c r="F250" s="661" t="s">
        <v>3503</v>
      </c>
      <c r="G250" s="661" t="s">
        <v>3526</v>
      </c>
      <c r="H250" s="661" t="s">
        <v>1311</v>
      </c>
      <c r="I250" s="661" t="s">
        <v>1495</v>
      </c>
      <c r="J250" s="661" t="s">
        <v>1500</v>
      </c>
      <c r="K250" s="661" t="s">
        <v>1512</v>
      </c>
      <c r="L250" s="662">
        <v>193.1</v>
      </c>
      <c r="M250" s="662">
        <v>579.29999999999995</v>
      </c>
      <c r="N250" s="661">
        <v>3</v>
      </c>
      <c r="O250" s="744">
        <v>1.5</v>
      </c>
      <c r="P250" s="662">
        <v>386.2</v>
      </c>
      <c r="Q250" s="677">
        <v>0.66666666666666674</v>
      </c>
      <c r="R250" s="661">
        <v>2</v>
      </c>
      <c r="S250" s="677">
        <v>0.66666666666666663</v>
      </c>
      <c r="T250" s="744">
        <v>1</v>
      </c>
      <c r="U250" s="700">
        <v>0.66666666666666663</v>
      </c>
    </row>
    <row r="251" spans="1:21" ht="14.4" customHeight="1" x14ac:dyDescent="0.3">
      <c r="A251" s="660">
        <v>50</v>
      </c>
      <c r="B251" s="661" t="s">
        <v>564</v>
      </c>
      <c r="C251" s="661" t="s">
        <v>3506</v>
      </c>
      <c r="D251" s="742" t="s">
        <v>4521</v>
      </c>
      <c r="E251" s="743" t="s">
        <v>3517</v>
      </c>
      <c r="F251" s="661" t="s">
        <v>3503</v>
      </c>
      <c r="G251" s="661" t="s">
        <v>3526</v>
      </c>
      <c r="H251" s="661" t="s">
        <v>1311</v>
      </c>
      <c r="I251" s="661" t="s">
        <v>1495</v>
      </c>
      <c r="J251" s="661" t="s">
        <v>1500</v>
      </c>
      <c r="K251" s="661" t="s">
        <v>1512</v>
      </c>
      <c r="L251" s="662">
        <v>181.13</v>
      </c>
      <c r="M251" s="662">
        <v>1267.9099999999999</v>
      </c>
      <c r="N251" s="661">
        <v>7</v>
      </c>
      <c r="O251" s="744">
        <v>4</v>
      </c>
      <c r="P251" s="662">
        <v>362.26</v>
      </c>
      <c r="Q251" s="677">
        <v>0.28571428571428575</v>
      </c>
      <c r="R251" s="661">
        <v>2</v>
      </c>
      <c r="S251" s="677">
        <v>0.2857142857142857</v>
      </c>
      <c r="T251" s="744">
        <v>1</v>
      </c>
      <c r="U251" s="700">
        <v>0.25</v>
      </c>
    </row>
    <row r="252" spans="1:21" ht="14.4" customHeight="1" x14ac:dyDescent="0.3">
      <c r="A252" s="660">
        <v>50</v>
      </c>
      <c r="B252" s="661" t="s">
        <v>564</v>
      </c>
      <c r="C252" s="661" t="s">
        <v>3506</v>
      </c>
      <c r="D252" s="742" t="s">
        <v>4521</v>
      </c>
      <c r="E252" s="743" t="s">
        <v>3517</v>
      </c>
      <c r="F252" s="661" t="s">
        <v>3503</v>
      </c>
      <c r="G252" s="661" t="s">
        <v>3526</v>
      </c>
      <c r="H252" s="661" t="s">
        <v>565</v>
      </c>
      <c r="I252" s="661" t="s">
        <v>3821</v>
      </c>
      <c r="J252" s="661" t="s">
        <v>1500</v>
      </c>
      <c r="K252" s="661" t="s">
        <v>3822</v>
      </c>
      <c r="L252" s="662">
        <v>0</v>
      </c>
      <c r="M252" s="662">
        <v>0</v>
      </c>
      <c r="N252" s="661">
        <v>2</v>
      </c>
      <c r="O252" s="744">
        <v>1</v>
      </c>
      <c r="P252" s="662">
        <v>0</v>
      </c>
      <c r="Q252" s="677"/>
      <c r="R252" s="661">
        <v>1</v>
      </c>
      <c r="S252" s="677">
        <v>0.5</v>
      </c>
      <c r="T252" s="744">
        <v>0.5</v>
      </c>
      <c r="U252" s="700">
        <v>0.5</v>
      </c>
    </row>
    <row r="253" spans="1:21" ht="14.4" customHeight="1" x14ac:dyDescent="0.3">
      <c r="A253" s="660">
        <v>50</v>
      </c>
      <c r="B253" s="661" t="s">
        <v>564</v>
      </c>
      <c r="C253" s="661" t="s">
        <v>3506</v>
      </c>
      <c r="D253" s="742" t="s">
        <v>4521</v>
      </c>
      <c r="E253" s="743" t="s">
        <v>3517</v>
      </c>
      <c r="F253" s="661" t="s">
        <v>3503</v>
      </c>
      <c r="G253" s="661" t="s">
        <v>3526</v>
      </c>
      <c r="H253" s="661" t="s">
        <v>565</v>
      </c>
      <c r="I253" s="661" t="s">
        <v>3823</v>
      </c>
      <c r="J253" s="661" t="s">
        <v>1426</v>
      </c>
      <c r="K253" s="661" t="s">
        <v>3824</v>
      </c>
      <c r="L253" s="662">
        <v>0</v>
      </c>
      <c r="M253" s="662">
        <v>0</v>
      </c>
      <c r="N253" s="661">
        <v>1</v>
      </c>
      <c r="O253" s="744">
        <v>0.5</v>
      </c>
      <c r="P253" s="662"/>
      <c r="Q253" s="677"/>
      <c r="R253" s="661"/>
      <c r="S253" s="677">
        <v>0</v>
      </c>
      <c r="T253" s="744"/>
      <c r="U253" s="700">
        <v>0</v>
      </c>
    </row>
    <row r="254" spans="1:21" ht="14.4" customHeight="1" x14ac:dyDescent="0.3">
      <c r="A254" s="660">
        <v>50</v>
      </c>
      <c r="B254" s="661" t="s">
        <v>564</v>
      </c>
      <c r="C254" s="661" t="s">
        <v>3506</v>
      </c>
      <c r="D254" s="742" t="s">
        <v>4521</v>
      </c>
      <c r="E254" s="743" t="s">
        <v>3517</v>
      </c>
      <c r="F254" s="661" t="s">
        <v>3503</v>
      </c>
      <c r="G254" s="661" t="s">
        <v>3526</v>
      </c>
      <c r="H254" s="661" t="s">
        <v>565</v>
      </c>
      <c r="I254" s="661" t="s">
        <v>3825</v>
      </c>
      <c r="J254" s="661" t="s">
        <v>1500</v>
      </c>
      <c r="K254" s="661" t="s">
        <v>3826</v>
      </c>
      <c r="L254" s="662">
        <v>0</v>
      </c>
      <c r="M254" s="662">
        <v>0</v>
      </c>
      <c r="N254" s="661">
        <v>2</v>
      </c>
      <c r="O254" s="744">
        <v>1</v>
      </c>
      <c r="P254" s="662"/>
      <c r="Q254" s="677"/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50</v>
      </c>
      <c r="B255" s="661" t="s">
        <v>564</v>
      </c>
      <c r="C255" s="661" t="s">
        <v>3506</v>
      </c>
      <c r="D255" s="742" t="s">
        <v>4521</v>
      </c>
      <c r="E255" s="743" t="s">
        <v>3517</v>
      </c>
      <c r="F255" s="661" t="s">
        <v>3503</v>
      </c>
      <c r="G255" s="661" t="s">
        <v>3526</v>
      </c>
      <c r="H255" s="661" t="s">
        <v>565</v>
      </c>
      <c r="I255" s="661" t="s">
        <v>3827</v>
      </c>
      <c r="J255" s="661" t="s">
        <v>3828</v>
      </c>
      <c r="K255" s="661" t="s">
        <v>1266</v>
      </c>
      <c r="L255" s="662">
        <v>0</v>
      </c>
      <c r="M255" s="662">
        <v>0</v>
      </c>
      <c r="N255" s="661">
        <v>1</v>
      </c>
      <c r="O255" s="744">
        <v>0.5</v>
      </c>
      <c r="P255" s="662"/>
      <c r="Q255" s="677"/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50</v>
      </c>
      <c r="B256" s="661" t="s">
        <v>564</v>
      </c>
      <c r="C256" s="661" t="s">
        <v>3506</v>
      </c>
      <c r="D256" s="742" t="s">
        <v>4521</v>
      </c>
      <c r="E256" s="743" t="s">
        <v>3517</v>
      </c>
      <c r="F256" s="661" t="s">
        <v>3503</v>
      </c>
      <c r="G256" s="661" t="s">
        <v>3829</v>
      </c>
      <c r="H256" s="661" t="s">
        <v>1311</v>
      </c>
      <c r="I256" s="661" t="s">
        <v>3830</v>
      </c>
      <c r="J256" s="661" t="s">
        <v>3831</v>
      </c>
      <c r="K256" s="661" t="s">
        <v>1088</v>
      </c>
      <c r="L256" s="662">
        <v>246.44</v>
      </c>
      <c r="M256" s="662">
        <v>246.44</v>
      </c>
      <c r="N256" s="661">
        <v>1</v>
      </c>
      <c r="O256" s="744">
        <v>0.5</v>
      </c>
      <c r="P256" s="662"/>
      <c r="Q256" s="677">
        <v>0</v>
      </c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50</v>
      </c>
      <c r="B257" s="661" t="s">
        <v>564</v>
      </c>
      <c r="C257" s="661" t="s">
        <v>3506</v>
      </c>
      <c r="D257" s="742" t="s">
        <v>4521</v>
      </c>
      <c r="E257" s="743" t="s">
        <v>3517</v>
      </c>
      <c r="F257" s="661" t="s">
        <v>3503</v>
      </c>
      <c r="G257" s="661" t="s">
        <v>3565</v>
      </c>
      <c r="H257" s="661" t="s">
        <v>565</v>
      </c>
      <c r="I257" s="661" t="s">
        <v>3832</v>
      </c>
      <c r="J257" s="661" t="s">
        <v>3833</v>
      </c>
      <c r="K257" s="661" t="s">
        <v>931</v>
      </c>
      <c r="L257" s="662">
        <v>70.23</v>
      </c>
      <c r="M257" s="662">
        <v>70.23</v>
      </c>
      <c r="N257" s="661">
        <v>1</v>
      </c>
      <c r="O257" s="744">
        <v>0.5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50</v>
      </c>
      <c r="B258" s="661" t="s">
        <v>564</v>
      </c>
      <c r="C258" s="661" t="s">
        <v>3506</v>
      </c>
      <c r="D258" s="742" t="s">
        <v>4521</v>
      </c>
      <c r="E258" s="743" t="s">
        <v>3517</v>
      </c>
      <c r="F258" s="661" t="s">
        <v>3503</v>
      </c>
      <c r="G258" s="661" t="s">
        <v>3529</v>
      </c>
      <c r="H258" s="661" t="s">
        <v>565</v>
      </c>
      <c r="I258" s="661" t="s">
        <v>3834</v>
      </c>
      <c r="J258" s="661" t="s">
        <v>3835</v>
      </c>
      <c r="K258" s="661" t="s">
        <v>3836</v>
      </c>
      <c r="L258" s="662">
        <v>16.38</v>
      </c>
      <c r="M258" s="662">
        <v>16.38</v>
      </c>
      <c r="N258" s="661">
        <v>1</v>
      </c>
      <c r="O258" s="744">
        <v>0.5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50</v>
      </c>
      <c r="B259" s="661" t="s">
        <v>564</v>
      </c>
      <c r="C259" s="661" t="s">
        <v>3506</v>
      </c>
      <c r="D259" s="742" t="s">
        <v>4521</v>
      </c>
      <c r="E259" s="743" t="s">
        <v>3517</v>
      </c>
      <c r="F259" s="661" t="s">
        <v>3503</v>
      </c>
      <c r="G259" s="661" t="s">
        <v>3529</v>
      </c>
      <c r="H259" s="661" t="s">
        <v>1311</v>
      </c>
      <c r="I259" s="661" t="s">
        <v>1377</v>
      </c>
      <c r="J259" s="661" t="s">
        <v>1378</v>
      </c>
      <c r="K259" s="661" t="s">
        <v>1165</v>
      </c>
      <c r="L259" s="662">
        <v>35.11</v>
      </c>
      <c r="M259" s="662">
        <v>386.21000000000009</v>
      </c>
      <c r="N259" s="661">
        <v>11</v>
      </c>
      <c r="O259" s="744">
        <v>5.5</v>
      </c>
      <c r="P259" s="662">
        <v>35.11</v>
      </c>
      <c r="Q259" s="677">
        <v>9.0909090909090884E-2</v>
      </c>
      <c r="R259" s="661">
        <v>1</v>
      </c>
      <c r="S259" s="677">
        <v>9.0909090909090912E-2</v>
      </c>
      <c r="T259" s="744">
        <v>0.5</v>
      </c>
      <c r="U259" s="700">
        <v>9.0909090909090912E-2</v>
      </c>
    </row>
    <row r="260" spans="1:21" ht="14.4" customHeight="1" x14ac:dyDescent="0.3">
      <c r="A260" s="660">
        <v>50</v>
      </c>
      <c r="B260" s="661" t="s">
        <v>564</v>
      </c>
      <c r="C260" s="661" t="s">
        <v>3506</v>
      </c>
      <c r="D260" s="742" t="s">
        <v>4521</v>
      </c>
      <c r="E260" s="743" t="s">
        <v>3517</v>
      </c>
      <c r="F260" s="661" t="s">
        <v>3503</v>
      </c>
      <c r="G260" s="661" t="s">
        <v>3529</v>
      </c>
      <c r="H260" s="661" t="s">
        <v>1311</v>
      </c>
      <c r="I260" s="661" t="s">
        <v>1380</v>
      </c>
      <c r="J260" s="661" t="s">
        <v>1381</v>
      </c>
      <c r="K260" s="661" t="s">
        <v>1382</v>
      </c>
      <c r="L260" s="662">
        <v>70.23</v>
      </c>
      <c r="M260" s="662">
        <v>70.23</v>
      </c>
      <c r="N260" s="661">
        <v>1</v>
      </c>
      <c r="O260" s="744">
        <v>0.5</v>
      </c>
      <c r="P260" s="662">
        <v>70.23</v>
      </c>
      <c r="Q260" s="677">
        <v>1</v>
      </c>
      <c r="R260" s="661">
        <v>1</v>
      </c>
      <c r="S260" s="677">
        <v>1</v>
      </c>
      <c r="T260" s="744">
        <v>0.5</v>
      </c>
      <c r="U260" s="700">
        <v>1</v>
      </c>
    </row>
    <row r="261" spans="1:21" ht="14.4" customHeight="1" x14ac:dyDescent="0.3">
      <c r="A261" s="660">
        <v>50</v>
      </c>
      <c r="B261" s="661" t="s">
        <v>564</v>
      </c>
      <c r="C261" s="661" t="s">
        <v>3506</v>
      </c>
      <c r="D261" s="742" t="s">
        <v>4521</v>
      </c>
      <c r="E261" s="743" t="s">
        <v>3517</v>
      </c>
      <c r="F261" s="661" t="s">
        <v>3503</v>
      </c>
      <c r="G261" s="661" t="s">
        <v>3837</v>
      </c>
      <c r="H261" s="661" t="s">
        <v>565</v>
      </c>
      <c r="I261" s="661" t="s">
        <v>3838</v>
      </c>
      <c r="J261" s="661" t="s">
        <v>3839</v>
      </c>
      <c r="K261" s="661" t="s">
        <v>3840</v>
      </c>
      <c r="L261" s="662">
        <v>0</v>
      </c>
      <c r="M261" s="662">
        <v>0</v>
      </c>
      <c r="N261" s="661">
        <v>1</v>
      </c>
      <c r="O261" s="744">
        <v>0.5</v>
      </c>
      <c r="P261" s="662"/>
      <c r="Q261" s="677"/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50</v>
      </c>
      <c r="B262" s="661" t="s">
        <v>564</v>
      </c>
      <c r="C262" s="661" t="s">
        <v>3506</v>
      </c>
      <c r="D262" s="742" t="s">
        <v>4521</v>
      </c>
      <c r="E262" s="743" t="s">
        <v>3517</v>
      </c>
      <c r="F262" s="661" t="s">
        <v>3503</v>
      </c>
      <c r="G262" s="661" t="s">
        <v>3841</v>
      </c>
      <c r="H262" s="661" t="s">
        <v>565</v>
      </c>
      <c r="I262" s="661" t="s">
        <v>1809</v>
      </c>
      <c r="J262" s="661" t="s">
        <v>3842</v>
      </c>
      <c r="K262" s="661" t="s">
        <v>3843</v>
      </c>
      <c r="L262" s="662">
        <v>0</v>
      </c>
      <c r="M262" s="662">
        <v>0</v>
      </c>
      <c r="N262" s="661">
        <v>1</v>
      </c>
      <c r="O262" s="744">
        <v>1</v>
      </c>
      <c r="P262" s="662"/>
      <c r="Q262" s="677"/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50</v>
      </c>
      <c r="B263" s="661" t="s">
        <v>564</v>
      </c>
      <c r="C263" s="661" t="s">
        <v>3506</v>
      </c>
      <c r="D263" s="742" t="s">
        <v>4521</v>
      </c>
      <c r="E263" s="743" t="s">
        <v>3517</v>
      </c>
      <c r="F263" s="661" t="s">
        <v>3503</v>
      </c>
      <c r="G263" s="661" t="s">
        <v>3844</v>
      </c>
      <c r="H263" s="661" t="s">
        <v>565</v>
      </c>
      <c r="I263" s="661" t="s">
        <v>3845</v>
      </c>
      <c r="J263" s="661" t="s">
        <v>3846</v>
      </c>
      <c r="K263" s="661" t="s">
        <v>3784</v>
      </c>
      <c r="L263" s="662">
        <v>90.1</v>
      </c>
      <c r="M263" s="662">
        <v>90.1</v>
      </c>
      <c r="N263" s="661">
        <v>1</v>
      </c>
      <c r="O263" s="744">
        <v>0.5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50</v>
      </c>
      <c r="B264" s="661" t="s">
        <v>564</v>
      </c>
      <c r="C264" s="661" t="s">
        <v>3506</v>
      </c>
      <c r="D264" s="742" t="s">
        <v>4521</v>
      </c>
      <c r="E264" s="743" t="s">
        <v>3517</v>
      </c>
      <c r="F264" s="661" t="s">
        <v>3503</v>
      </c>
      <c r="G264" s="661" t="s">
        <v>3847</v>
      </c>
      <c r="H264" s="661" t="s">
        <v>565</v>
      </c>
      <c r="I264" s="661" t="s">
        <v>3848</v>
      </c>
      <c r="J264" s="661" t="s">
        <v>3849</v>
      </c>
      <c r="K264" s="661" t="s">
        <v>3850</v>
      </c>
      <c r="L264" s="662">
        <v>0</v>
      </c>
      <c r="M264" s="662">
        <v>0</v>
      </c>
      <c r="N264" s="661">
        <v>1</v>
      </c>
      <c r="O264" s="744">
        <v>0.5</v>
      </c>
      <c r="P264" s="662"/>
      <c r="Q264" s="677"/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50</v>
      </c>
      <c r="B265" s="661" t="s">
        <v>564</v>
      </c>
      <c r="C265" s="661" t="s">
        <v>3506</v>
      </c>
      <c r="D265" s="742" t="s">
        <v>4521</v>
      </c>
      <c r="E265" s="743" t="s">
        <v>3517</v>
      </c>
      <c r="F265" s="661" t="s">
        <v>3503</v>
      </c>
      <c r="G265" s="661" t="s">
        <v>3567</v>
      </c>
      <c r="H265" s="661" t="s">
        <v>565</v>
      </c>
      <c r="I265" s="661" t="s">
        <v>3851</v>
      </c>
      <c r="J265" s="661" t="s">
        <v>3852</v>
      </c>
      <c r="K265" s="661" t="s">
        <v>3460</v>
      </c>
      <c r="L265" s="662">
        <v>0</v>
      </c>
      <c r="M265" s="662">
        <v>0</v>
      </c>
      <c r="N265" s="661">
        <v>1</v>
      </c>
      <c r="O265" s="744">
        <v>0.5</v>
      </c>
      <c r="P265" s="662">
        <v>0</v>
      </c>
      <c r="Q265" s="677"/>
      <c r="R265" s="661">
        <v>1</v>
      </c>
      <c r="S265" s="677">
        <v>1</v>
      </c>
      <c r="T265" s="744">
        <v>0.5</v>
      </c>
      <c r="U265" s="700">
        <v>1</v>
      </c>
    </row>
    <row r="266" spans="1:21" ht="14.4" customHeight="1" x14ac:dyDescent="0.3">
      <c r="A266" s="660">
        <v>50</v>
      </c>
      <c r="B266" s="661" t="s">
        <v>564</v>
      </c>
      <c r="C266" s="661" t="s">
        <v>3506</v>
      </c>
      <c r="D266" s="742" t="s">
        <v>4521</v>
      </c>
      <c r="E266" s="743" t="s">
        <v>3517</v>
      </c>
      <c r="F266" s="661" t="s">
        <v>3503</v>
      </c>
      <c r="G266" s="661" t="s">
        <v>3853</v>
      </c>
      <c r="H266" s="661" t="s">
        <v>565</v>
      </c>
      <c r="I266" s="661" t="s">
        <v>3854</v>
      </c>
      <c r="J266" s="661" t="s">
        <v>3855</v>
      </c>
      <c r="K266" s="661" t="s">
        <v>3856</v>
      </c>
      <c r="L266" s="662">
        <v>0</v>
      </c>
      <c r="M266" s="662">
        <v>0</v>
      </c>
      <c r="N266" s="661">
        <v>1</v>
      </c>
      <c r="O266" s="744">
        <v>0.5</v>
      </c>
      <c r="P266" s="662"/>
      <c r="Q266" s="677"/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50</v>
      </c>
      <c r="B267" s="661" t="s">
        <v>564</v>
      </c>
      <c r="C267" s="661" t="s">
        <v>3506</v>
      </c>
      <c r="D267" s="742" t="s">
        <v>4521</v>
      </c>
      <c r="E267" s="743" t="s">
        <v>3517</v>
      </c>
      <c r="F267" s="661" t="s">
        <v>3503</v>
      </c>
      <c r="G267" s="661" t="s">
        <v>3857</v>
      </c>
      <c r="H267" s="661" t="s">
        <v>565</v>
      </c>
      <c r="I267" s="661" t="s">
        <v>3858</v>
      </c>
      <c r="J267" s="661" t="s">
        <v>3859</v>
      </c>
      <c r="K267" s="661" t="s">
        <v>1165</v>
      </c>
      <c r="L267" s="662">
        <v>0</v>
      </c>
      <c r="M267" s="662">
        <v>0</v>
      </c>
      <c r="N267" s="661">
        <v>1</v>
      </c>
      <c r="O267" s="744">
        <v>1</v>
      </c>
      <c r="P267" s="662"/>
      <c r="Q267" s="677"/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50</v>
      </c>
      <c r="B268" s="661" t="s">
        <v>564</v>
      </c>
      <c r="C268" s="661" t="s">
        <v>3506</v>
      </c>
      <c r="D268" s="742" t="s">
        <v>4521</v>
      </c>
      <c r="E268" s="743" t="s">
        <v>3517</v>
      </c>
      <c r="F268" s="661" t="s">
        <v>3503</v>
      </c>
      <c r="G268" s="661" t="s">
        <v>3860</v>
      </c>
      <c r="H268" s="661" t="s">
        <v>565</v>
      </c>
      <c r="I268" s="661" t="s">
        <v>3861</v>
      </c>
      <c r="J268" s="661" t="s">
        <v>3862</v>
      </c>
      <c r="K268" s="661" t="s">
        <v>3863</v>
      </c>
      <c r="L268" s="662">
        <v>0</v>
      </c>
      <c r="M268" s="662">
        <v>0</v>
      </c>
      <c r="N268" s="661">
        <v>1</v>
      </c>
      <c r="O268" s="744">
        <v>0.5</v>
      </c>
      <c r="P268" s="662"/>
      <c r="Q268" s="677"/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50</v>
      </c>
      <c r="B269" s="661" t="s">
        <v>564</v>
      </c>
      <c r="C269" s="661" t="s">
        <v>3506</v>
      </c>
      <c r="D269" s="742" t="s">
        <v>4521</v>
      </c>
      <c r="E269" s="743" t="s">
        <v>3517</v>
      </c>
      <c r="F269" s="661" t="s">
        <v>3503</v>
      </c>
      <c r="G269" s="661" t="s">
        <v>3530</v>
      </c>
      <c r="H269" s="661" t="s">
        <v>565</v>
      </c>
      <c r="I269" s="661" t="s">
        <v>3531</v>
      </c>
      <c r="J269" s="661" t="s">
        <v>3532</v>
      </c>
      <c r="K269" s="661" t="s">
        <v>3533</v>
      </c>
      <c r="L269" s="662">
        <v>0</v>
      </c>
      <c r="M269" s="662">
        <v>0</v>
      </c>
      <c r="N269" s="661">
        <v>3</v>
      </c>
      <c r="O269" s="744">
        <v>1.5</v>
      </c>
      <c r="P269" s="662">
        <v>0</v>
      </c>
      <c r="Q269" s="677"/>
      <c r="R269" s="661">
        <v>2</v>
      </c>
      <c r="S269" s="677">
        <v>0.66666666666666663</v>
      </c>
      <c r="T269" s="744">
        <v>1</v>
      </c>
      <c r="U269" s="700">
        <v>0.66666666666666663</v>
      </c>
    </row>
    <row r="270" spans="1:21" ht="14.4" customHeight="1" x14ac:dyDescent="0.3">
      <c r="A270" s="660">
        <v>50</v>
      </c>
      <c r="B270" s="661" t="s">
        <v>564</v>
      </c>
      <c r="C270" s="661" t="s">
        <v>3506</v>
      </c>
      <c r="D270" s="742" t="s">
        <v>4521</v>
      </c>
      <c r="E270" s="743" t="s">
        <v>3517</v>
      </c>
      <c r="F270" s="661" t="s">
        <v>3503</v>
      </c>
      <c r="G270" s="661" t="s">
        <v>3703</v>
      </c>
      <c r="H270" s="661" t="s">
        <v>1311</v>
      </c>
      <c r="I270" s="661" t="s">
        <v>1457</v>
      </c>
      <c r="J270" s="661" t="s">
        <v>1458</v>
      </c>
      <c r="K270" s="661" t="s">
        <v>1459</v>
      </c>
      <c r="L270" s="662">
        <v>30.83</v>
      </c>
      <c r="M270" s="662">
        <v>30.83</v>
      </c>
      <c r="N270" s="661">
        <v>1</v>
      </c>
      <c r="O270" s="744">
        <v>0.5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50</v>
      </c>
      <c r="B271" s="661" t="s">
        <v>564</v>
      </c>
      <c r="C271" s="661" t="s">
        <v>3506</v>
      </c>
      <c r="D271" s="742" t="s">
        <v>4521</v>
      </c>
      <c r="E271" s="743" t="s">
        <v>3517</v>
      </c>
      <c r="F271" s="661" t="s">
        <v>3503</v>
      </c>
      <c r="G271" s="661" t="s">
        <v>3703</v>
      </c>
      <c r="H271" s="661" t="s">
        <v>565</v>
      </c>
      <c r="I271" s="661" t="s">
        <v>3864</v>
      </c>
      <c r="J271" s="661" t="s">
        <v>1454</v>
      </c>
      <c r="K271" s="661" t="s">
        <v>3865</v>
      </c>
      <c r="L271" s="662">
        <v>0</v>
      </c>
      <c r="M271" s="662">
        <v>0</v>
      </c>
      <c r="N271" s="661">
        <v>1</v>
      </c>
      <c r="O271" s="744">
        <v>0.5</v>
      </c>
      <c r="P271" s="662"/>
      <c r="Q271" s="677"/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50</v>
      </c>
      <c r="B272" s="661" t="s">
        <v>564</v>
      </c>
      <c r="C272" s="661" t="s">
        <v>3506</v>
      </c>
      <c r="D272" s="742" t="s">
        <v>4521</v>
      </c>
      <c r="E272" s="743" t="s">
        <v>3517</v>
      </c>
      <c r="F272" s="661" t="s">
        <v>3503</v>
      </c>
      <c r="G272" s="661" t="s">
        <v>3534</v>
      </c>
      <c r="H272" s="661" t="s">
        <v>565</v>
      </c>
      <c r="I272" s="661" t="s">
        <v>953</v>
      </c>
      <c r="J272" s="661" t="s">
        <v>954</v>
      </c>
      <c r="K272" s="661" t="s">
        <v>955</v>
      </c>
      <c r="L272" s="662">
        <v>107.57</v>
      </c>
      <c r="M272" s="662">
        <v>107.57</v>
      </c>
      <c r="N272" s="661">
        <v>1</v>
      </c>
      <c r="O272" s="744">
        <v>1</v>
      </c>
      <c r="P272" s="662">
        <v>107.57</v>
      </c>
      <c r="Q272" s="677">
        <v>1</v>
      </c>
      <c r="R272" s="661">
        <v>1</v>
      </c>
      <c r="S272" s="677">
        <v>1</v>
      </c>
      <c r="T272" s="744">
        <v>1</v>
      </c>
      <c r="U272" s="700">
        <v>1</v>
      </c>
    </row>
    <row r="273" spans="1:21" ht="14.4" customHeight="1" x14ac:dyDescent="0.3">
      <c r="A273" s="660">
        <v>50</v>
      </c>
      <c r="B273" s="661" t="s">
        <v>564</v>
      </c>
      <c r="C273" s="661" t="s">
        <v>3506</v>
      </c>
      <c r="D273" s="742" t="s">
        <v>4521</v>
      </c>
      <c r="E273" s="743" t="s">
        <v>3517</v>
      </c>
      <c r="F273" s="661" t="s">
        <v>3503</v>
      </c>
      <c r="G273" s="661" t="s">
        <v>3534</v>
      </c>
      <c r="H273" s="661" t="s">
        <v>565</v>
      </c>
      <c r="I273" s="661" t="s">
        <v>3535</v>
      </c>
      <c r="J273" s="661" t="s">
        <v>3536</v>
      </c>
      <c r="K273" s="661" t="s">
        <v>3537</v>
      </c>
      <c r="L273" s="662">
        <v>0</v>
      </c>
      <c r="M273" s="662">
        <v>0</v>
      </c>
      <c r="N273" s="661">
        <v>1</v>
      </c>
      <c r="O273" s="744">
        <v>0.5</v>
      </c>
      <c r="P273" s="662"/>
      <c r="Q273" s="677"/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50</v>
      </c>
      <c r="B274" s="661" t="s">
        <v>564</v>
      </c>
      <c r="C274" s="661" t="s">
        <v>3506</v>
      </c>
      <c r="D274" s="742" t="s">
        <v>4521</v>
      </c>
      <c r="E274" s="743" t="s">
        <v>3517</v>
      </c>
      <c r="F274" s="661" t="s">
        <v>3503</v>
      </c>
      <c r="G274" s="661" t="s">
        <v>3534</v>
      </c>
      <c r="H274" s="661" t="s">
        <v>565</v>
      </c>
      <c r="I274" s="661" t="s">
        <v>3630</v>
      </c>
      <c r="J274" s="661" t="s">
        <v>3583</v>
      </c>
      <c r="K274" s="661" t="s">
        <v>3537</v>
      </c>
      <c r="L274" s="662">
        <v>0</v>
      </c>
      <c r="M274" s="662">
        <v>0</v>
      </c>
      <c r="N274" s="661">
        <v>3</v>
      </c>
      <c r="O274" s="744">
        <v>2</v>
      </c>
      <c r="P274" s="662"/>
      <c r="Q274" s="677"/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50</v>
      </c>
      <c r="B275" s="661" t="s">
        <v>564</v>
      </c>
      <c r="C275" s="661" t="s">
        <v>3506</v>
      </c>
      <c r="D275" s="742" t="s">
        <v>4521</v>
      </c>
      <c r="E275" s="743" t="s">
        <v>3517</v>
      </c>
      <c r="F275" s="661" t="s">
        <v>3503</v>
      </c>
      <c r="G275" s="661" t="s">
        <v>3584</v>
      </c>
      <c r="H275" s="661" t="s">
        <v>565</v>
      </c>
      <c r="I275" s="661" t="s">
        <v>937</v>
      </c>
      <c r="J275" s="661" t="s">
        <v>938</v>
      </c>
      <c r="K275" s="661" t="s">
        <v>939</v>
      </c>
      <c r="L275" s="662">
        <v>33</v>
      </c>
      <c r="M275" s="662">
        <v>99</v>
      </c>
      <c r="N275" s="661">
        <v>3</v>
      </c>
      <c r="O275" s="744">
        <v>1.5</v>
      </c>
      <c r="P275" s="662">
        <v>33</v>
      </c>
      <c r="Q275" s="677">
        <v>0.33333333333333331</v>
      </c>
      <c r="R275" s="661">
        <v>1</v>
      </c>
      <c r="S275" s="677">
        <v>0.33333333333333331</v>
      </c>
      <c r="T275" s="744">
        <v>0.5</v>
      </c>
      <c r="U275" s="700">
        <v>0.33333333333333331</v>
      </c>
    </row>
    <row r="276" spans="1:21" ht="14.4" customHeight="1" x14ac:dyDescent="0.3">
      <c r="A276" s="660">
        <v>50</v>
      </c>
      <c r="B276" s="661" t="s">
        <v>564</v>
      </c>
      <c r="C276" s="661" t="s">
        <v>3506</v>
      </c>
      <c r="D276" s="742" t="s">
        <v>4521</v>
      </c>
      <c r="E276" s="743" t="s">
        <v>3517</v>
      </c>
      <c r="F276" s="661" t="s">
        <v>3503</v>
      </c>
      <c r="G276" s="661" t="s">
        <v>3711</v>
      </c>
      <c r="H276" s="661" t="s">
        <v>565</v>
      </c>
      <c r="I276" s="661" t="s">
        <v>880</v>
      </c>
      <c r="J276" s="661" t="s">
        <v>881</v>
      </c>
      <c r="K276" s="661" t="s">
        <v>3866</v>
      </c>
      <c r="L276" s="662">
        <v>45.86</v>
      </c>
      <c r="M276" s="662">
        <v>45.86</v>
      </c>
      <c r="N276" s="661">
        <v>1</v>
      </c>
      <c r="O276" s="744">
        <v>1</v>
      </c>
      <c r="P276" s="662"/>
      <c r="Q276" s="677">
        <v>0</v>
      </c>
      <c r="R276" s="661"/>
      <c r="S276" s="677">
        <v>0</v>
      </c>
      <c r="T276" s="744"/>
      <c r="U276" s="700">
        <v>0</v>
      </c>
    </row>
    <row r="277" spans="1:21" ht="14.4" customHeight="1" x14ac:dyDescent="0.3">
      <c r="A277" s="660">
        <v>50</v>
      </c>
      <c r="B277" s="661" t="s">
        <v>564</v>
      </c>
      <c r="C277" s="661" t="s">
        <v>3506</v>
      </c>
      <c r="D277" s="742" t="s">
        <v>4521</v>
      </c>
      <c r="E277" s="743" t="s">
        <v>3517</v>
      </c>
      <c r="F277" s="661" t="s">
        <v>3503</v>
      </c>
      <c r="G277" s="661" t="s">
        <v>3590</v>
      </c>
      <c r="H277" s="661" t="s">
        <v>565</v>
      </c>
      <c r="I277" s="661" t="s">
        <v>3867</v>
      </c>
      <c r="J277" s="661" t="s">
        <v>3868</v>
      </c>
      <c r="K277" s="661" t="s">
        <v>3869</v>
      </c>
      <c r="L277" s="662">
        <v>0</v>
      </c>
      <c r="M277" s="662">
        <v>0</v>
      </c>
      <c r="N277" s="661">
        <v>1</v>
      </c>
      <c r="O277" s="744">
        <v>0.5</v>
      </c>
      <c r="P277" s="662">
        <v>0</v>
      </c>
      <c r="Q277" s="677"/>
      <c r="R277" s="661">
        <v>1</v>
      </c>
      <c r="S277" s="677">
        <v>1</v>
      </c>
      <c r="T277" s="744">
        <v>0.5</v>
      </c>
      <c r="U277" s="700">
        <v>1</v>
      </c>
    </row>
    <row r="278" spans="1:21" ht="14.4" customHeight="1" x14ac:dyDescent="0.3">
      <c r="A278" s="660">
        <v>50</v>
      </c>
      <c r="B278" s="661" t="s">
        <v>564</v>
      </c>
      <c r="C278" s="661" t="s">
        <v>3506</v>
      </c>
      <c r="D278" s="742" t="s">
        <v>4521</v>
      </c>
      <c r="E278" s="743" t="s">
        <v>3517</v>
      </c>
      <c r="F278" s="661" t="s">
        <v>3503</v>
      </c>
      <c r="G278" s="661" t="s">
        <v>3538</v>
      </c>
      <c r="H278" s="661" t="s">
        <v>1311</v>
      </c>
      <c r="I278" s="661" t="s">
        <v>1561</v>
      </c>
      <c r="J278" s="661" t="s">
        <v>1562</v>
      </c>
      <c r="K278" s="661" t="s">
        <v>1563</v>
      </c>
      <c r="L278" s="662">
        <v>93.43</v>
      </c>
      <c r="M278" s="662">
        <v>373.72</v>
      </c>
      <c r="N278" s="661">
        <v>4</v>
      </c>
      <c r="O278" s="744">
        <v>2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50</v>
      </c>
      <c r="B279" s="661" t="s">
        <v>564</v>
      </c>
      <c r="C279" s="661" t="s">
        <v>3506</v>
      </c>
      <c r="D279" s="742" t="s">
        <v>4521</v>
      </c>
      <c r="E279" s="743" t="s">
        <v>3517</v>
      </c>
      <c r="F279" s="661" t="s">
        <v>3503</v>
      </c>
      <c r="G279" s="661" t="s">
        <v>3538</v>
      </c>
      <c r="H279" s="661" t="s">
        <v>565</v>
      </c>
      <c r="I279" s="661" t="s">
        <v>3729</v>
      </c>
      <c r="J279" s="661" t="s">
        <v>3727</v>
      </c>
      <c r="K279" s="661" t="s">
        <v>3728</v>
      </c>
      <c r="L279" s="662">
        <v>0</v>
      </c>
      <c r="M279" s="662">
        <v>0</v>
      </c>
      <c r="N279" s="661">
        <v>1</v>
      </c>
      <c r="O279" s="744">
        <v>0.5</v>
      </c>
      <c r="P279" s="662"/>
      <c r="Q279" s="677"/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50</v>
      </c>
      <c r="B280" s="661" t="s">
        <v>564</v>
      </c>
      <c r="C280" s="661" t="s">
        <v>3506</v>
      </c>
      <c r="D280" s="742" t="s">
        <v>4521</v>
      </c>
      <c r="E280" s="743" t="s">
        <v>3517</v>
      </c>
      <c r="F280" s="661" t="s">
        <v>3503</v>
      </c>
      <c r="G280" s="661" t="s">
        <v>3538</v>
      </c>
      <c r="H280" s="661" t="s">
        <v>565</v>
      </c>
      <c r="I280" s="661" t="s">
        <v>3870</v>
      </c>
      <c r="J280" s="661" t="s">
        <v>1562</v>
      </c>
      <c r="K280" s="661" t="s">
        <v>3871</v>
      </c>
      <c r="L280" s="662">
        <v>0</v>
      </c>
      <c r="M280" s="662">
        <v>0</v>
      </c>
      <c r="N280" s="661">
        <v>1</v>
      </c>
      <c r="O280" s="744">
        <v>0.5</v>
      </c>
      <c r="P280" s="662">
        <v>0</v>
      </c>
      <c r="Q280" s="677"/>
      <c r="R280" s="661">
        <v>1</v>
      </c>
      <c r="S280" s="677">
        <v>1</v>
      </c>
      <c r="T280" s="744">
        <v>0.5</v>
      </c>
      <c r="U280" s="700">
        <v>1</v>
      </c>
    </row>
    <row r="281" spans="1:21" ht="14.4" customHeight="1" x14ac:dyDescent="0.3">
      <c r="A281" s="660">
        <v>50</v>
      </c>
      <c r="B281" s="661" t="s">
        <v>564</v>
      </c>
      <c r="C281" s="661" t="s">
        <v>3506</v>
      </c>
      <c r="D281" s="742" t="s">
        <v>4521</v>
      </c>
      <c r="E281" s="743" t="s">
        <v>3517</v>
      </c>
      <c r="F281" s="661" t="s">
        <v>3503</v>
      </c>
      <c r="G281" s="661" t="s">
        <v>3538</v>
      </c>
      <c r="H281" s="661" t="s">
        <v>565</v>
      </c>
      <c r="I281" s="661" t="s">
        <v>3872</v>
      </c>
      <c r="J281" s="661" t="s">
        <v>1562</v>
      </c>
      <c r="K281" s="661" t="s">
        <v>3728</v>
      </c>
      <c r="L281" s="662">
        <v>0</v>
      </c>
      <c r="M281" s="662">
        <v>0</v>
      </c>
      <c r="N281" s="661">
        <v>3</v>
      </c>
      <c r="O281" s="744">
        <v>1.5</v>
      </c>
      <c r="P281" s="662">
        <v>0</v>
      </c>
      <c r="Q281" s="677"/>
      <c r="R281" s="661">
        <v>1</v>
      </c>
      <c r="S281" s="677">
        <v>0.33333333333333331</v>
      </c>
      <c r="T281" s="744">
        <v>0.5</v>
      </c>
      <c r="U281" s="700">
        <v>0.33333333333333331</v>
      </c>
    </row>
    <row r="282" spans="1:21" ht="14.4" customHeight="1" x14ac:dyDescent="0.3">
      <c r="A282" s="660">
        <v>50</v>
      </c>
      <c r="B282" s="661" t="s">
        <v>564</v>
      </c>
      <c r="C282" s="661" t="s">
        <v>3506</v>
      </c>
      <c r="D282" s="742" t="s">
        <v>4521</v>
      </c>
      <c r="E282" s="743" t="s">
        <v>3517</v>
      </c>
      <c r="F282" s="661" t="s">
        <v>3503</v>
      </c>
      <c r="G282" s="661" t="s">
        <v>3538</v>
      </c>
      <c r="H282" s="661" t="s">
        <v>565</v>
      </c>
      <c r="I282" s="661" t="s">
        <v>3873</v>
      </c>
      <c r="J282" s="661" t="s">
        <v>3874</v>
      </c>
      <c r="K282" s="661" t="s">
        <v>1563</v>
      </c>
      <c r="L282" s="662">
        <v>0</v>
      </c>
      <c r="M282" s="662">
        <v>0</v>
      </c>
      <c r="N282" s="661">
        <v>1</v>
      </c>
      <c r="O282" s="744">
        <v>0.5</v>
      </c>
      <c r="P282" s="662"/>
      <c r="Q282" s="677"/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50</v>
      </c>
      <c r="B283" s="661" t="s">
        <v>564</v>
      </c>
      <c r="C283" s="661" t="s">
        <v>3506</v>
      </c>
      <c r="D283" s="742" t="s">
        <v>4521</v>
      </c>
      <c r="E283" s="743" t="s">
        <v>3517</v>
      </c>
      <c r="F283" s="661" t="s">
        <v>3503</v>
      </c>
      <c r="G283" s="661" t="s">
        <v>3541</v>
      </c>
      <c r="H283" s="661" t="s">
        <v>565</v>
      </c>
      <c r="I283" s="661" t="s">
        <v>926</v>
      </c>
      <c r="J283" s="661" t="s">
        <v>3595</v>
      </c>
      <c r="K283" s="661" t="s">
        <v>3875</v>
      </c>
      <c r="L283" s="662">
        <v>31.65</v>
      </c>
      <c r="M283" s="662">
        <v>31.65</v>
      </c>
      <c r="N283" s="661">
        <v>1</v>
      </c>
      <c r="O283" s="744">
        <v>0.5</v>
      </c>
      <c r="P283" s="662"/>
      <c r="Q283" s="677">
        <v>0</v>
      </c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50</v>
      </c>
      <c r="B284" s="661" t="s">
        <v>564</v>
      </c>
      <c r="C284" s="661" t="s">
        <v>3506</v>
      </c>
      <c r="D284" s="742" t="s">
        <v>4521</v>
      </c>
      <c r="E284" s="743" t="s">
        <v>3517</v>
      </c>
      <c r="F284" s="661" t="s">
        <v>3503</v>
      </c>
      <c r="G284" s="661" t="s">
        <v>3541</v>
      </c>
      <c r="H284" s="661" t="s">
        <v>565</v>
      </c>
      <c r="I284" s="661" t="s">
        <v>3594</v>
      </c>
      <c r="J284" s="661" t="s">
        <v>3595</v>
      </c>
      <c r="K284" s="661" t="s">
        <v>3438</v>
      </c>
      <c r="L284" s="662">
        <v>0</v>
      </c>
      <c r="M284" s="662">
        <v>0</v>
      </c>
      <c r="N284" s="661">
        <v>5</v>
      </c>
      <c r="O284" s="744">
        <v>2.5</v>
      </c>
      <c r="P284" s="662"/>
      <c r="Q284" s="677"/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50</v>
      </c>
      <c r="B285" s="661" t="s">
        <v>564</v>
      </c>
      <c r="C285" s="661" t="s">
        <v>3506</v>
      </c>
      <c r="D285" s="742" t="s">
        <v>4521</v>
      </c>
      <c r="E285" s="743" t="s">
        <v>3517</v>
      </c>
      <c r="F285" s="661" t="s">
        <v>3503</v>
      </c>
      <c r="G285" s="661" t="s">
        <v>3541</v>
      </c>
      <c r="H285" s="661" t="s">
        <v>565</v>
      </c>
      <c r="I285" s="661" t="s">
        <v>3631</v>
      </c>
      <c r="J285" s="661" t="s">
        <v>3595</v>
      </c>
      <c r="K285" s="661" t="s">
        <v>3632</v>
      </c>
      <c r="L285" s="662">
        <v>0</v>
      </c>
      <c r="M285" s="662">
        <v>0</v>
      </c>
      <c r="N285" s="661">
        <v>6</v>
      </c>
      <c r="O285" s="744">
        <v>3</v>
      </c>
      <c r="P285" s="662">
        <v>0</v>
      </c>
      <c r="Q285" s="677"/>
      <c r="R285" s="661">
        <v>3</v>
      </c>
      <c r="S285" s="677">
        <v>0.5</v>
      </c>
      <c r="T285" s="744">
        <v>1.5</v>
      </c>
      <c r="U285" s="700">
        <v>0.5</v>
      </c>
    </row>
    <row r="286" spans="1:21" ht="14.4" customHeight="1" x14ac:dyDescent="0.3">
      <c r="A286" s="660">
        <v>50</v>
      </c>
      <c r="B286" s="661" t="s">
        <v>564</v>
      </c>
      <c r="C286" s="661" t="s">
        <v>3506</v>
      </c>
      <c r="D286" s="742" t="s">
        <v>4521</v>
      </c>
      <c r="E286" s="743" t="s">
        <v>3517</v>
      </c>
      <c r="F286" s="661" t="s">
        <v>3503</v>
      </c>
      <c r="G286" s="661" t="s">
        <v>3541</v>
      </c>
      <c r="H286" s="661" t="s">
        <v>565</v>
      </c>
      <c r="I286" s="661" t="s">
        <v>3542</v>
      </c>
      <c r="J286" s="661" t="s">
        <v>958</v>
      </c>
      <c r="K286" s="661" t="s">
        <v>3537</v>
      </c>
      <c r="L286" s="662">
        <v>10.55</v>
      </c>
      <c r="M286" s="662">
        <v>63.300000000000004</v>
      </c>
      <c r="N286" s="661">
        <v>6</v>
      </c>
      <c r="O286" s="744">
        <v>3</v>
      </c>
      <c r="P286" s="662">
        <v>21.1</v>
      </c>
      <c r="Q286" s="677">
        <v>0.33333333333333331</v>
      </c>
      <c r="R286" s="661">
        <v>2</v>
      </c>
      <c r="S286" s="677">
        <v>0.33333333333333331</v>
      </c>
      <c r="T286" s="744">
        <v>1</v>
      </c>
      <c r="U286" s="700">
        <v>0.33333333333333331</v>
      </c>
    </row>
    <row r="287" spans="1:21" ht="14.4" customHeight="1" x14ac:dyDescent="0.3">
      <c r="A287" s="660">
        <v>50</v>
      </c>
      <c r="B287" s="661" t="s">
        <v>564</v>
      </c>
      <c r="C287" s="661" t="s">
        <v>3506</v>
      </c>
      <c r="D287" s="742" t="s">
        <v>4521</v>
      </c>
      <c r="E287" s="743" t="s">
        <v>3517</v>
      </c>
      <c r="F287" s="661" t="s">
        <v>3503</v>
      </c>
      <c r="G287" s="661" t="s">
        <v>3541</v>
      </c>
      <c r="H287" s="661" t="s">
        <v>565</v>
      </c>
      <c r="I287" s="661" t="s">
        <v>3633</v>
      </c>
      <c r="J287" s="661" t="s">
        <v>3595</v>
      </c>
      <c r="K287" s="661" t="s">
        <v>3634</v>
      </c>
      <c r="L287" s="662">
        <v>29.54</v>
      </c>
      <c r="M287" s="662">
        <v>29.54</v>
      </c>
      <c r="N287" s="661">
        <v>1</v>
      </c>
      <c r="O287" s="744">
        <v>0.5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50</v>
      </c>
      <c r="B288" s="661" t="s">
        <v>564</v>
      </c>
      <c r="C288" s="661" t="s">
        <v>3506</v>
      </c>
      <c r="D288" s="742" t="s">
        <v>4521</v>
      </c>
      <c r="E288" s="743" t="s">
        <v>3517</v>
      </c>
      <c r="F288" s="661" t="s">
        <v>3503</v>
      </c>
      <c r="G288" s="661" t="s">
        <v>3541</v>
      </c>
      <c r="H288" s="661" t="s">
        <v>565</v>
      </c>
      <c r="I288" s="661" t="s">
        <v>3876</v>
      </c>
      <c r="J288" s="661" t="s">
        <v>3877</v>
      </c>
      <c r="K288" s="661" t="s">
        <v>3878</v>
      </c>
      <c r="L288" s="662">
        <v>0</v>
      </c>
      <c r="M288" s="662">
        <v>0</v>
      </c>
      <c r="N288" s="661">
        <v>1</v>
      </c>
      <c r="O288" s="744">
        <v>0.5</v>
      </c>
      <c r="P288" s="662"/>
      <c r="Q288" s="677"/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50</v>
      </c>
      <c r="B289" s="661" t="s">
        <v>564</v>
      </c>
      <c r="C289" s="661" t="s">
        <v>3506</v>
      </c>
      <c r="D289" s="742" t="s">
        <v>4521</v>
      </c>
      <c r="E289" s="743" t="s">
        <v>3517</v>
      </c>
      <c r="F289" s="661" t="s">
        <v>3503</v>
      </c>
      <c r="G289" s="661" t="s">
        <v>3735</v>
      </c>
      <c r="H289" s="661" t="s">
        <v>1311</v>
      </c>
      <c r="I289" s="661" t="s">
        <v>3742</v>
      </c>
      <c r="J289" s="661" t="s">
        <v>3404</v>
      </c>
      <c r="K289" s="661" t="s">
        <v>3743</v>
      </c>
      <c r="L289" s="662">
        <v>0</v>
      </c>
      <c r="M289" s="662">
        <v>0</v>
      </c>
      <c r="N289" s="661">
        <v>1</v>
      </c>
      <c r="O289" s="744">
        <v>0.5</v>
      </c>
      <c r="P289" s="662">
        <v>0</v>
      </c>
      <c r="Q289" s="677"/>
      <c r="R289" s="661">
        <v>1</v>
      </c>
      <c r="S289" s="677">
        <v>1</v>
      </c>
      <c r="T289" s="744">
        <v>0.5</v>
      </c>
      <c r="U289" s="700">
        <v>1</v>
      </c>
    </row>
    <row r="290" spans="1:21" ht="14.4" customHeight="1" x14ac:dyDescent="0.3">
      <c r="A290" s="660">
        <v>50</v>
      </c>
      <c r="B290" s="661" t="s">
        <v>564</v>
      </c>
      <c r="C290" s="661" t="s">
        <v>3506</v>
      </c>
      <c r="D290" s="742" t="s">
        <v>4521</v>
      </c>
      <c r="E290" s="743" t="s">
        <v>3517</v>
      </c>
      <c r="F290" s="661" t="s">
        <v>3503</v>
      </c>
      <c r="G290" s="661" t="s">
        <v>3735</v>
      </c>
      <c r="H290" s="661" t="s">
        <v>565</v>
      </c>
      <c r="I290" s="661" t="s">
        <v>3879</v>
      </c>
      <c r="J290" s="661" t="s">
        <v>3880</v>
      </c>
      <c r="K290" s="661" t="s">
        <v>3881</v>
      </c>
      <c r="L290" s="662">
        <v>82.99</v>
      </c>
      <c r="M290" s="662">
        <v>82.99</v>
      </c>
      <c r="N290" s="661">
        <v>1</v>
      </c>
      <c r="O290" s="744">
        <v>0.5</v>
      </c>
      <c r="P290" s="662"/>
      <c r="Q290" s="677">
        <v>0</v>
      </c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50</v>
      </c>
      <c r="B291" s="661" t="s">
        <v>564</v>
      </c>
      <c r="C291" s="661" t="s">
        <v>3506</v>
      </c>
      <c r="D291" s="742" t="s">
        <v>4521</v>
      </c>
      <c r="E291" s="743" t="s">
        <v>3517</v>
      </c>
      <c r="F291" s="661" t="s">
        <v>3503</v>
      </c>
      <c r="G291" s="661" t="s">
        <v>3735</v>
      </c>
      <c r="H291" s="661" t="s">
        <v>565</v>
      </c>
      <c r="I291" s="661" t="s">
        <v>3882</v>
      </c>
      <c r="J291" s="661" t="s">
        <v>2796</v>
      </c>
      <c r="K291" s="661" t="s">
        <v>3883</v>
      </c>
      <c r="L291" s="662">
        <v>0</v>
      </c>
      <c r="M291" s="662">
        <v>0</v>
      </c>
      <c r="N291" s="661">
        <v>1</v>
      </c>
      <c r="O291" s="744">
        <v>0.5</v>
      </c>
      <c r="P291" s="662"/>
      <c r="Q291" s="677"/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50</v>
      </c>
      <c r="B292" s="661" t="s">
        <v>564</v>
      </c>
      <c r="C292" s="661" t="s">
        <v>3506</v>
      </c>
      <c r="D292" s="742" t="s">
        <v>4521</v>
      </c>
      <c r="E292" s="743" t="s">
        <v>3517</v>
      </c>
      <c r="F292" s="661" t="s">
        <v>3503</v>
      </c>
      <c r="G292" s="661" t="s">
        <v>3635</v>
      </c>
      <c r="H292" s="661" t="s">
        <v>565</v>
      </c>
      <c r="I292" s="661" t="s">
        <v>3884</v>
      </c>
      <c r="J292" s="661" t="s">
        <v>3885</v>
      </c>
      <c r="K292" s="661" t="s">
        <v>3886</v>
      </c>
      <c r="L292" s="662">
        <v>0</v>
      </c>
      <c r="M292" s="662">
        <v>0</v>
      </c>
      <c r="N292" s="661">
        <v>1</v>
      </c>
      <c r="O292" s="744">
        <v>0.5</v>
      </c>
      <c r="P292" s="662"/>
      <c r="Q292" s="677"/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50</v>
      </c>
      <c r="B293" s="661" t="s">
        <v>564</v>
      </c>
      <c r="C293" s="661" t="s">
        <v>3506</v>
      </c>
      <c r="D293" s="742" t="s">
        <v>4521</v>
      </c>
      <c r="E293" s="743" t="s">
        <v>3517</v>
      </c>
      <c r="F293" s="661" t="s">
        <v>3503</v>
      </c>
      <c r="G293" s="661" t="s">
        <v>3635</v>
      </c>
      <c r="H293" s="661" t="s">
        <v>565</v>
      </c>
      <c r="I293" s="661" t="s">
        <v>3887</v>
      </c>
      <c r="J293" s="661" t="s">
        <v>3753</v>
      </c>
      <c r="K293" s="661" t="s">
        <v>3888</v>
      </c>
      <c r="L293" s="662">
        <v>0</v>
      </c>
      <c r="M293" s="662">
        <v>0</v>
      </c>
      <c r="N293" s="661">
        <v>1</v>
      </c>
      <c r="O293" s="744">
        <v>0.5</v>
      </c>
      <c r="P293" s="662"/>
      <c r="Q293" s="677"/>
      <c r="R293" s="661"/>
      <c r="S293" s="677">
        <v>0</v>
      </c>
      <c r="T293" s="744"/>
      <c r="U293" s="700">
        <v>0</v>
      </c>
    </row>
    <row r="294" spans="1:21" ht="14.4" customHeight="1" x14ac:dyDescent="0.3">
      <c r="A294" s="660">
        <v>50</v>
      </c>
      <c r="B294" s="661" t="s">
        <v>564</v>
      </c>
      <c r="C294" s="661" t="s">
        <v>3506</v>
      </c>
      <c r="D294" s="742" t="s">
        <v>4521</v>
      </c>
      <c r="E294" s="743" t="s">
        <v>3517</v>
      </c>
      <c r="F294" s="661" t="s">
        <v>3503</v>
      </c>
      <c r="G294" s="661" t="s">
        <v>3635</v>
      </c>
      <c r="H294" s="661" t="s">
        <v>565</v>
      </c>
      <c r="I294" s="661" t="s">
        <v>3889</v>
      </c>
      <c r="J294" s="661" t="s">
        <v>1392</v>
      </c>
      <c r="K294" s="661" t="s">
        <v>3890</v>
      </c>
      <c r="L294" s="662">
        <v>0</v>
      </c>
      <c r="M294" s="662">
        <v>0</v>
      </c>
      <c r="N294" s="661">
        <v>2</v>
      </c>
      <c r="O294" s="744">
        <v>1</v>
      </c>
      <c r="P294" s="662">
        <v>0</v>
      </c>
      <c r="Q294" s="677"/>
      <c r="R294" s="661">
        <v>1</v>
      </c>
      <c r="S294" s="677">
        <v>0.5</v>
      </c>
      <c r="T294" s="744">
        <v>0.5</v>
      </c>
      <c r="U294" s="700">
        <v>0.5</v>
      </c>
    </row>
    <row r="295" spans="1:21" ht="14.4" customHeight="1" x14ac:dyDescent="0.3">
      <c r="A295" s="660">
        <v>50</v>
      </c>
      <c r="B295" s="661" t="s">
        <v>564</v>
      </c>
      <c r="C295" s="661" t="s">
        <v>3506</v>
      </c>
      <c r="D295" s="742" t="s">
        <v>4521</v>
      </c>
      <c r="E295" s="743" t="s">
        <v>3517</v>
      </c>
      <c r="F295" s="661" t="s">
        <v>3503</v>
      </c>
      <c r="G295" s="661" t="s">
        <v>3543</v>
      </c>
      <c r="H295" s="661" t="s">
        <v>565</v>
      </c>
      <c r="I295" s="661" t="s">
        <v>3758</v>
      </c>
      <c r="J295" s="661" t="s">
        <v>3638</v>
      </c>
      <c r="K295" s="661" t="s">
        <v>3759</v>
      </c>
      <c r="L295" s="662">
        <v>0</v>
      </c>
      <c r="M295" s="662">
        <v>0</v>
      </c>
      <c r="N295" s="661">
        <v>2</v>
      </c>
      <c r="O295" s="744">
        <v>1</v>
      </c>
      <c r="P295" s="662"/>
      <c r="Q295" s="677"/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50</v>
      </c>
      <c r="B296" s="661" t="s">
        <v>564</v>
      </c>
      <c r="C296" s="661" t="s">
        <v>3506</v>
      </c>
      <c r="D296" s="742" t="s">
        <v>4521</v>
      </c>
      <c r="E296" s="743" t="s">
        <v>3517</v>
      </c>
      <c r="F296" s="661" t="s">
        <v>3503</v>
      </c>
      <c r="G296" s="661" t="s">
        <v>3543</v>
      </c>
      <c r="H296" s="661" t="s">
        <v>565</v>
      </c>
      <c r="I296" s="661" t="s">
        <v>3597</v>
      </c>
      <c r="J296" s="661" t="s">
        <v>3598</v>
      </c>
      <c r="K296" s="661" t="s">
        <v>3599</v>
      </c>
      <c r="L296" s="662">
        <v>70.23</v>
      </c>
      <c r="M296" s="662">
        <v>70.23</v>
      </c>
      <c r="N296" s="661">
        <v>1</v>
      </c>
      <c r="O296" s="744">
        <v>0.5</v>
      </c>
      <c r="P296" s="662"/>
      <c r="Q296" s="677">
        <v>0</v>
      </c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50</v>
      </c>
      <c r="B297" s="661" t="s">
        <v>564</v>
      </c>
      <c r="C297" s="661" t="s">
        <v>3506</v>
      </c>
      <c r="D297" s="742" t="s">
        <v>4521</v>
      </c>
      <c r="E297" s="743" t="s">
        <v>3517</v>
      </c>
      <c r="F297" s="661" t="s">
        <v>3503</v>
      </c>
      <c r="G297" s="661" t="s">
        <v>3543</v>
      </c>
      <c r="H297" s="661" t="s">
        <v>565</v>
      </c>
      <c r="I297" s="661" t="s">
        <v>3760</v>
      </c>
      <c r="J297" s="661" t="s">
        <v>746</v>
      </c>
      <c r="K297" s="661" t="s">
        <v>3761</v>
      </c>
      <c r="L297" s="662">
        <v>0</v>
      </c>
      <c r="M297" s="662">
        <v>0</v>
      </c>
      <c r="N297" s="661">
        <v>1</v>
      </c>
      <c r="O297" s="744">
        <v>0.5</v>
      </c>
      <c r="P297" s="662"/>
      <c r="Q297" s="677"/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50</v>
      </c>
      <c r="B298" s="661" t="s">
        <v>564</v>
      </c>
      <c r="C298" s="661" t="s">
        <v>3506</v>
      </c>
      <c r="D298" s="742" t="s">
        <v>4521</v>
      </c>
      <c r="E298" s="743" t="s">
        <v>3517</v>
      </c>
      <c r="F298" s="661" t="s">
        <v>3503</v>
      </c>
      <c r="G298" s="661" t="s">
        <v>3543</v>
      </c>
      <c r="H298" s="661" t="s">
        <v>565</v>
      </c>
      <c r="I298" s="661" t="s">
        <v>3544</v>
      </c>
      <c r="J298" s="661" t="s">
        <v>1114</v>
      </c>
      <c r="K298" s="661" t="s">
        <v>3545</v>
      </c>
      <c r="L298" s="662">
        <v>0</v>
      </c>
      <c r="M298" s="662">
        <v>0</v>
      </c>
      <c r="N298" s="661">
        <v>1</v>
      </c>
      <c r="O298" s="744">
        <v>0.5</v>
      </c>
      <c r="P298" s="662"/>
      <c r="Q298" s="677"/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50</v>
      </c>
      <c r="B299" s="661" t="s">
        <v>564</v>
      </c>
      <c r="C299" s="661" t="s">
        <v>3506</v>
      </c>
      <c r="D299" s="742" t="s">
        <v>4521</v>
      </c>
      <c r="E299" s="743" t="s">
        <v>3517</v>
      </c>
      <c r="F299" s="661" t="s">
        <v>3503</v>
      </c>
      <c r="G299" s="661" t="s">
        <v>3543</v>
      </c>
      <c r="H299" s="661" t="s">
        <v>565</v>
      </c>
      <c r="I299" s="661" t="s">
        <v>813</v>
      </c>
      <c r="J299" s="661" t="s">
        <v>1114</v>
      </c>
      <c r="K299" s="661" t="s">
        <v>3891</v>
      </c>
      <c r="L299" s="662">
        <v>17.559999999999999</v>
      </c>
      <c r="M299" s="662">
        <v>17.559999999999999</v>
      </c>
      <c r="N299" s="661">
        <v>1</v>
      </c>
      <c r="O299" s="744">
        <v>0.5</v>
      </c>
      <c r="P299" s="662">
        <v>17.559999999999999</v>
      </c>
      <c r="Q299" s="677">
        <v>1</v>
      </c>
      <c r="R299" s="661">
        <v>1</v>
      </c>
      <c r="S299" s="677">
        <v>1</v>
      </c>
      <c r="T299" s="744">
        <v>0.5</v>
      </c>
      <c r="U299" s="700">
        <v>1</v>
      </c>
    </row>
    <row r="300" spans="1:21" ht="14.4" customHeight="1" x14ac:dyDescent="0.3">
      <c r="A300" s="660">
        <v>50</v>
      </c>
      <c r="B300" s="661" t="s">
        <v>564</v>
      </c>
      <c r="C300" s="661" t="s">
        <v>3506</v>
      </c>
      <c r="D300" s="742" t="s">
        <v>4521</v>
      </c>
      <c r="E300" s="743" t="s">
        <v>3517</v>
      </c>
      <c r="F300" s="661" t="s">
        <v>3503</v>
      </c>
      <c r="G300" s="661" t="s">
        <v>3546</v>
      </c>
      <c r="H300" s="661" t="s">
        <v>1311</v>
      </c>
      <c r="I300" s="661" t="s">
        <v>1521</v>
      </c>
      <c r="J300" s="661" t="s">
        <v>1361</v>
      </c>
      <c r="K300" s="661" t="s">
        <v>1522</v>
      </c>
      <c r="L300" s="662">
        <v>543.39</v>
      </c>
      <c r="M300" s="662">
        <v>543.39</v>
      </c>
      <c r="N300" s="661">
        <v>1</v>
      </c>
      <c r="O300" s="744">
        <v>1</v>
      </c>
      <c r="P300" s="662"/>
      <c r="Q300" s="677">
        <v>0</v>
      </c>
      <c r="R300" s="661"/>
      <c r="S300" s="677">
        <v>0</v>
      </c>
      <c r="T300" s="744"/>
      <c r="U300" s="700">
        <v>0</v>
      </c>
    </row>
    <row r="301" spans="1:21" ht="14.4" customHeight="1" x14ac:dyDescent="0.3">
      <c r="A301" s="660">
        <v>50</v>
      </c>
      <c r="B301" s="661" t="s">
        <v>564</v>
      </c>
      <c r="C301" s="661" t="s">
        <v>3506</v>
      </c>
      <c r="D301" s="742" t="s">
        <v>4521</v>
      </c>
      <c r="E301" s="743" t="s">
        <v>3517</v>
      </c>
      <c r="F301" s="661" t="s">
        <v>3503</v>
      </c>
      <c r="G301" s="661" t="s">
        <v>3546</v>
      </c>
      <c r="H301" s="661" t="s">
        <v>1311</v>
      </c>
      <c r="I301" s="661" t="s">
        <v>1360</v>
      </c>
      <c r="J301" s="661" t="s">
        <v>1361</v>
      </c>
      <c r="K301" s="661" t="s">
        <v>607</v>
      </c>
      <c r="L301" s="662">
        <v>815.1</v>
      </c>
      <c r="M301" s="662">
        <v>815.1</v>
      </c>
      <c r="N301" s="661">
        <v>1</v>
      </c>
      <c r="O301" s="744">
        <v>1</v>
      </c>
      <c r="P301" s="662">
        <v>815.1</v>
      </c>
      <c r="Q301" s="677">
        <v>1</v>
      </c>
      <c r="R301" s="661">
        <v>1</v>
      </c>
      <c r="S301" s="677">
        <v>1</v>
      </c>
      <c r="T301" s="744">
        <v>1</v>
      </c>
      <c r="U301" s="700">
        <v>1</v>
      </c>
    </row>
    <row r="302" spans="1:21" ht="14.4" customHeight="1" x14ac:dyDescent="0.3">
      <c r="A302" s="660">
        <v>50</v>
      </c>
      <c r="B302" s="661" t="s">
        <v>564</v>
      </c>
      <c r="C302" s="661" t="s">
        <v>3506</v>
      </c>
      <c r="D302" s="742" t="s">
        <v>4521</v>
      </c>
      <c r="E302" s="743" t="s">
        <v>3517</v>
      </c>
      <c r="F302" s="661" t="s">
        <v>3503</v>
      </c>
      <c r="G302" s="661" t="s">
        <v>3765</v>
      </c>
      <c r="H302" s="661" t="s">
        <v>565</v>
      </c>
      <c r="I302" s="661" t="s">
        <v>3892</v>
      </c>
      <c r="J302" s="661" t="s">
        <v>1004</v>
      </c>
      <c r="K302" s="661" t="s">
        <v>3893</v>
      </c>
      <c r="L302" s="662">
        <v>0</v>
      </c>
      <c r="M302" s="662">
        <v>0</v>
      </c>
      <c r="N302" s="661">
        <v>1</v>
      </c>
      <c r="O302" s="744">
        <v>0.5</v>
      </c>
      <c r="P302" s="662"/>
      <c r="Q302" s="677"/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50</v>
      </c>
      <c r="B303" s="661" t="s">
        <v>564</v>
      </c>
      <c r="C303" s="661" t="s">
        <v>3506</v>
      </c>
      <c r="D303" s="742" t="s">
        <v>4521</v>
      </c>
      <c r="E303" s="743" t="s">
        <v>3517</v>
      </c>
      <c r="F303" s="661" t="s">
        <v>3503</v>
      </c>
      <c r="G303" s="661" t="s">
        <v>3600</v>
      </c>
      <c r="H303" s="661" t="s">
        <v>1311</v>
      </c>
      <c r="I303" s="661" t="s">
        <v>1506</v>
      </c>
      <c r="J303" s="661" t="s">
        <v>1507</v>
      </c>
      <c r="K303" s="661" t="s">
        <v>1508</v>
      </c>
      <c r="L303" s="662">
        <v>52.97</v>
      </c>
      <c r="M303" s="662">
        <v>52.97</v>
      </c>
      <c r="N303" s="661">
        <v>1</v>
      </c>
      <c r="O303" s="744">
        <v>0.5</v>
      </c>
      <c r="P303" s="662">
        <v>52.97</v>
      </c>
      <c r="Q303" s="677">
        <v>1</v>
      </c>
      <c r="R303" s="661">
        <v>1</v>
      </c>
      <c r="S303" s="677">
        <v>1</v>
      </c>
      <c r="T303" s="744">
        <v>0.5</v>
      </c>
      <c r="U303" s="700">
        <v>1</v>
      </c>
    </row>
    <row r="304" spans="1:21" ht="14.4" customHeight="1" x14ac:dyDescent="0.3">
      <c r="A304" s="660">
        <v>50</v>
      </c>
      <c r="B304" s="661" t="s">
        <v>564</v>
      </c>
      <c r="C304" s="661" t="s">
        <v>3506</v>
      </c>
      <c r="D304" s="742" t="s">
        <v>4521</v>
      </c>
      <c r="E304" s="743" t="s">
        <v>3517</v>
      </c>
      <c r="F304" s="661" t="s">
        <v>3503</v>
      </c>
      <c r="G304" s="661" t="s">
        <v>3600</v>
      </c>
      <c r="H304" s="661" t="s">
        <v>565</v>
      </c>
      <c r="I304" s="661" t="s">
        <v>3894</v>
      </c>
      <c r="J304" s="661" t="s">
        <v>1507</v>
      </c>
      <c r="K304" s="661" t="s">
        <v>1270</v>
      </c>
      <c r="L304" s="662">
        <v>0</v>
      </c>
      <c r="M304" s="662">
        <v>0</v>
      </c>
      <c r="N304" s="661">
        <v>1</v>
      </c>
      <c r="O304" s="744">
        <v>0.5</v>
      </c>
      <c r="P304" s="662"/>
      <c r="Q304" s="677"/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50</v>
      </c>
      <c r="B305" s="661" t="s">
        <v>564</v>
      </c>
      <c r="C305" s="661" t="s">
        <v>3506</v>
      </c>
      <c r="D305" s="742" t="s">
        <v>4521</v>
      </c>
      <c r="E305" s="743" t="s">
        <v>3517</v>
      </c>
      <c r="F305" s="661" t="s">
        <v>3503</v>
      </c>
      <c r="G305" s="661" t="s">
        <v>3766</v>
      </c>
      <c r="H305" s="661" t="s">
        <v>565</v>
      </c>
      <c r="I305" s="661" t="s">
        <v>3895</v>
      </c>
      <c r="J305" s="661" t="s">
        <v>3896</v>
      </c>
      <c r="K305" s="661" t="s">
        <v>3897</v>
      </c>
      <c r="L305" s="662">
        <v>0</v>
      </c>
      <c r="M305" s="662">
        <v>0</v>
      </c>
      <c r="N305" s="661">
        <v>1</v>
      </c>
      <c r="O305" s="744">
        <v>0.5</v>
      </c>
      <c r="P305" s="662">
        <v>0</v>
      </c>
      <c r="Q305" s="677"/>
      <c r="R305" s="661">
        <v>1</v>
      </c>
      <c r="S305" s="677">
        <v>1</v>
      </c>
      <c r="T305" s="744">
        <v>0.5</v>
      </c>
      <c r="U305" s="700">
        <v>1</v>
      </c>
    </row>
    <row r="306" spans="1:21" ht="14.4" customHeight="1" x14ac:dyDescent="0.3">
      <c r="A306" s="660">
        <v>50</v>
      </c>
      <c r="B306" s="661" t="s">
        <v>564</v>
      </c>
      <c r="C306" s="661" t="s">
        <v>3506</v>
      </c>
      <c r="D306" s="742" t="s">
        <v>4521</v>
      </c>
      <c r="E306" s="743" t="s">
        <v>3517</v>
      </c>
      <c r="F306" s="661" t="s">
        <v>3503</v>
      </c>
      <c r="G306" s="661" t="s">
        <v>3601</v>
      </c>
      <c r="H306" s="661" t="s">
        <v>1311</v>
      </c>
      <c r="I306" s="661" t="s">
        <v>3769</v>
      </c>
      <c r="J306" s="661" t="s">
        <v>1313</v>
      </c>
      <c r="K306" s="661" t="s">
        <v>3770</v>
      </c>
      <c r="L306" s="662">
        <v>46.85</v>
      </c>
      <c r="M306" s="662">
        <v>46.85</v>
      </c>
      <c r="N306" s="661">
        <v>1</v>
      </c>
      <c r="O306" s="744">
        <v>0.5</v>
      </c>
      <c r="P306" s="662"/>
      <c r="Q306" s="677">
        <v>0</v>
      </c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50</v>
      </c>
      <c r="B307" s="661" t="s">
        <v>564</v>
      </c>
      <c r="C307" s="661" t="s">
        <v>3506</v>
      </c>
      <c r="D307" s="742" t="s">
        <v>4521</v>
      </c>
      <c r="E307" s="743" t="s">
        <v>3517</v>
      </c>
      <c r="F307" s="661" t="s">
        <v>3503</v>
      </c>
      <c r="G307" s="661" t="s">
        <v>3601</v>
      </c>
      <c r="H307" s="661" t="s">
        <v>1311</v>
      </c>
      <c r="I307" s="661" t="s">
        <v>1384</v>
      </c>
      <c r="J307" s="661" t="s">
        <v>1385</v>
      </c>
      <c r="K307" s="661" t="s">
        <v>3350</v>
      </c>
      <c r="L307" s="662">
        <v>93.71</v>
      </c>
      <c r="M307" s="662">
        <v>93.71</v>
      </c>
      <c r="N307" s="661">
        <v>1</v>
      </c>
      <c r="O307" s="744">
        <v>0.5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50</v>
      </c>
      <c r="B308" s="661" t="s">
        <v>564</v>
      </c>
      <c r="C308" s="661" t="s">
        <v>3506</v>
      </c>
      <c r="D308" s="742" t="s">
        <v>4521</v>
      </c>
      <c r="E308" s="743" t="s">
        <v>3517</v>
      </c>
      <c r="F308" s="661" t="s">
        <v>3503</v>
      </c>
      <c r="G308" s="661" t="s">
        <v>3601</v>
      </c>
      <c r="H308" s="661" t="s">
        <v>1311</v>
      </c>
      <c r="I308" s="661" t="s">
        <v>1384</v>
      </c>
      <c r="J308" s="661" t="s">
        <v>1385</v>
      </c>
      <c r="K308" s="661" t="s">
        <v>3350</v>
      </c>
      <c r="L308" s="662">
        <v>57.64</v>
      </c>
      <c r="M308" s="662">
        <v>57.64</v>
      </c>
      <c r="N308" s="661">
        <v>1</v>
      </c>
      <c r="O308" s="744">
        <v>0.5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50</v>
      </c>
      <c r="B309" s="661" t="s">
        <v>564</v>
      </c>
      <c r="C309" s="661" t="s">
        <v>3506</v>
      </c>
      <c r="D309" s="742" t="s">
        <v>4521</v>
      </c>
      <c r="E309" s="743" t="s">
        <v>3517</v>
      </c>
      <c r="F309" s="661" t="s">
        <v>3503</v>
      </c>
      <c r="G309" s="661" t="s">
        <v>3601</v>
      </c>
      <c r="H309" s="661" t="s">
        <v>1311</v>
      </c>
      <c r="I309" s="661" t="s">
        <v>3602</v>
      </c>
      <c r="J309" s="661" t="s">
        <v>1385</v>
      </c>
      <c r="K309" s="661" t="s">
        <v>1386</v>
      </c>
      <c r="L309" s="662">
        <v>0</v>
      </c>
      <c r="M309" s="662">
        <v>0</v>
      </c>
      <c r="N309" s="661">
        <v>2</v>
      </c>
      <c r="O309" s="744">
        <v>1</v>
      </c>
      <c r="P309" s="662"/>
      <c r="Q309" s="677"/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50</v>
      </c>
      <c r="B310" s="661" t="s">
        <v>564</v>
      </c>
      <c r="C310" s="661" t="s">
        <v>3506</v>
      </c>
      <c r="D310" s="742" t="s">
        <v>4521</v>
      </c>
      <c r="E310" s="743" t="s">
        <v>3517</v>
      </c>
      <c r="F310" s="661" t="s">
        <v>3503</v>
      </c>
      <c r="G310" s="661" t="s">
        <v>3601</v>
      </c>
      <c r="H310" s="661" t="s">
        <v>1311</v>
      </c>
      <c r="I310" s="661" t="s">
        <v>3771</v>
      </c>
      <c r="J310" s="661" t="s">
        <v>1385</v>
      </c>
      <c r="K310" s="661" t="s">
        <v>3772</v>
      </c>
      <c r="L310" s="662">
        <v>0</v>
      </c>
      <c r="M310" s="662">
        <v>0</v>
      </c>
      <c r="N310" s="661">
        <v>1</v>
      </c>
      <c r="O310" s="744">
        <v>0.5</v>
      </c>
      <c r="P310" s="662"/>
      <c r="Q310" s="677"/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50</v>
      </c>
      <c r="B311" s="661" t="s">
        <v>564</v>
      </c>
      <c r="C311" s="661" t="s">
        <v>3506</v>
      </c>
      <c r="D311" s="742" t="s">
        <v>4521</v>
      </c>
      <c r="E311" s="743" t="s">
        <v>3517</v>
      </c>
      <c r="F311" s="661" t="s">
        <v>3503</v>
      </c>
      <c r="G311" s="661" t="s">
        <v>3601</v>
      </c>
      <c r="H311" s="661" t="s">
        <v>1311</v>
      </c>
      <c r="I311" s="661" t="s">
        <v>3771</v>
      </c>
      <c r="J311" s="661" t="s">
        <v>1385</v>
      </c>
      <c r="K311" s="661" t="s">
        <v>3772</v>
      </c>
      <c r="L311" s="662">
        <v>100.18</v>
      </c>
      <c r="M311" s="662">
        <v>200.36</v>
      </c>
      <c r="N311" s="661">
        <v>2</v>
      </c>
      <c r="O311" s="744">
        <v>1</v>
      </c>
      <c r="P311" s="662"/>
      <c r="Q311" s="677">
        <v>0</v>
      </c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50</v>
      </c>
      <c r="B312" s="661" t="s">
        <v>564</v>
      </c>
      <c r="C312" s="661" t="s">
        <v>3506</v>
      </c>
      <c r="D312" s="742" t="s">
        <v>4521</v>
      </c>
      <c r="E312" s="743" t="s">
        <v>3517</v>
      </c>
      <c r="F312" s="661" t="s">
        <v>3503</v>
      </c>
      <c r="G312" s="661" t="s">
        <v>3601</v>
      </c>
      <c r="H312" s="661" t="s">
        <v>1311</v>
      </c>
      <c r="I312" s="661" t="s">
        <v>3898</v>
      </c>
      <c r="J312" s="661" t="s">
        <v>1385</v>
      </c>
      <c r="K312" s="661" t="s">
        <v>3899</v>
      </c>
      <c r="L312" s="662">
        <v>0</v>
      </c>
      <c r="M312" s="662">
        <v>0</v>
      </c>
      <c r="N312" s="661">
        <v>1</v>
      </c>
      <c r="O312" s="744">
        <v>0.5</v>
      </c>
      <c r="P312" s="662">
        <v>0</v>
      </c>
      <c r="Q312" s="677"/>
      <c r="R312" s="661">
        <v>1</v>
      </c>
      <c r="S312" s="677">
        <v>1</v>
      </c>
      <c r="T312" s="744">
        <v>0.5</v>
      </c>
      <c r="U312" s="700">
        <v>1</v>
      </c>
    </row>
    <row r="313" spans="1:21" ht="14.4" customHeight="1" x14ac:dyDescent="0.3">
      <c r="A313" s="660">
        <v>50</v>
      </c>
      <c r="B313" s="661" t="s">
        <v>564</v>
      </c>
      <c r="C313" s="661" t="s">
        <v>3506</v>
      </c>
      <c r="D313" s="742" t="s">
        <v>4521</v>
      </c>
      <c r="E313" s="743" t="s">
        <v>3517</v>
      </c>
      <c r="F313" s="661" t="s">
        <v>3503</v>
      </c>
      <c r="G313" s="661" t="s">
        <v>3547</v>
      </c>
      <c r="H313" s="661" t="s">
        <v>565</v>
      </c>
      <c r="I313" s="661" t="s">
        <v>3900</v>
      </c>
      <c r="J313" s="661" t="s">
        <v>1438</v>
      </c>
      <c r="K313" s="661" t="s">
        <v>3901</v>
      </c>
      <c r="L313" s="662">
        <v>0</v>
      </c>
      <c r="M313" s="662">
        <v>0</v>
      </c>
      <c r="N313" s="661">
        <v>3</v>
      </c>
      <c r="O313" s="744">
        <v>1.5</v>
      </c>
      <c r="P313" s="662">
        <v>0</v>
      </c>
      <c r="Q313" s="677"/>
      <c r="R313" s="661">
        <v>1</v>
      </c>
      <c r="S313" s="677">
        <v>0.33333333333333331</v>
      </c>
      <c r="T313" s="744">
        <v>0.5</v>
      </c>
      <c r="U313" s="700">
        <v>0.33333333333333331</v>
      </c>
    </row>
    <row r="314" spans="1:21" ht="14.4" customHeight="1" x14ac:dyDescent="0.3">
      <c r="A314" s="660">
        <v>50</v>
      </c>
      <c r="B314" s="661" t="s">
        <v>564</v>
      </c>
      <c r="C314" s="661" t="s">
        <v>3506</v>
      </c>
      <c r="D314" s="742" t="s">
        <v>4521</v>
      </c>
      <c r="E314" s="743" t="s">
        <v>3517</v>
      </c>
      <c r="F314" s="661" t="s">
        <v>3503</v>
      </c>
      <c r="G314" s="661" t="s">
        <v>3547</v>
      </c>
      <c r="H314" s="661" t="s">
        <v>1311</v>
      </c>
      <c r="I314" s="661" t="s">
        <v>1437</v>
      </c>
      <c r="J314" s="661" t="s">
        <v>1438</v>
      </c>
      <c r="K314" s="661" t="s">
        <v>1165</v>
      </c>
      <c r="L314" s="662">
        <v>48.27</v>
      </c>
      <c r="M314" s="662">
        <v>96.54</v>
      </c>
      <c r="N314" s="661">
        <v>2</v>
      </c>
      <c r="O314" s="744">
        <v>1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50</v>
      </c>
      <c r="B315" s="661" t="s">
        <v>564</v>
      </c>
      <c r="C315" s="661" t="s">
        <v>3506</v>
      </c>
      <c r="D315" s="742" t="s">
        <v>4521</v>
      </c>
      <c r="E315" s="743" t="s">
        <v>3517</v>
      </c>
      <c r="F315" s="661" t="s">
        <v>3503</v>
      </c>
      <c r="G315" s="661" t="s">
        <v>3547</v>
      </c>
      <c r="H315" s="661" t="s">
        <v>565</v>
      </c>
      <c r="I315" s="661" t="s">
        <v>3902</v>
      </c>
      <c r="J315" s="661" t="s">
        <v>1438</v>
      </c>
      <c r="K315" s="661" t="s">
        <v>3903</v>
      </c>
      <c r="L315" s="662">
        <v>0</v>
      </c>
      <c r="M315" s="662">
        <v>0</v>
      </c>
      <c r="N315" s="661">
        <v>1</v>
      </c>
      <c r="O315" s="744">
        <v>0.5</v>
      </c>
      <c r="P315" s="662">
        <v>0</v>
      </c>
      <c r="Q315" s="677"/>
      <c r="R315" s="661">
        <v>1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50</v>
      </c>
      <c r="B316" s="661" t="s">
        <v>564</v>
      </c>
      <c r="C316" s="661" t="s">
        <v>3506</v>
      </c>
      <c r="D316" s="742" t="s">
        <v>4521</v>
      </c>
      <c r="E316" s="743" t="s">
        <v>3517</v>
      </c>
      <c r="F316" s="661" t="s">
        <v>3503</v>
      </c>
      <c r="G316" s="661" t="s">
        <v>3547</v>
      </c>
      <c r="H316" s="661" t="s">
        <v>565</v>
      </c>
      <c r="I316" s="661" t="s">
        <v>3904</v>
      </c>
      <c r="J316" s="661" t="s">
        <v>1539</v>
      </c>
      <c r="K316" s="661" t="s">
        <v>3905</v>
      </c>
      <c r="L316" s="662">
        <v>0</v>
      </c>
      <c r="M316" s="662">
        <v>0</v>
      </c>
      <c r="N316" s="661">
        <v>1</v>
      </c>
      <c r="O316" s="744">
        <v>0.5</v>
      </c>
      <c r="P316" s="662">
        <v>0</v>
      </c>
      <c r="Q316" s="677"/>
      <c r="R316" s="661">
        <v>1</v>
      </c>
      <c r="S316" s="677">
        <v>1</v>
      </c>
      <c r="T316" s="744">
        <v>0.5</v>
      </c>
      <c r="U316" s="700">
        <v>1</v>
      </c>
    </row>
    <row r="317" spans="1:21" ht="14.4" customHeight="1" x14ac:dyDescent="0.3">
      <c r="A317" s="660">
        <v>50</v>
      </c>
      <c r="B317" s="661" t="s">
        <v>564</v>
      </c>
      <c r="C317" s="661" t="s">
        <v>3506</v>
      </c>
      <c r="D317" s="742" t="s">
        <v>4521</v>
      </c>
      <c r="E317" s="743" t="s">
        <v>3517</v>
      </c>
      <c r="F317" s="661" t="s">
        <v>3503</v>
      </c>
      <c r="G317" s="661" t="s">
        <v>3644</v>
      </c>
      <c r="H317" s="661" t="s">
        <v>565</v>
      </c>
      <c r="I317" s="661" t="s">
        <v>3906</v>
      </c>
      <c r="J317" s="661" t="s">
        <v>2763</v>
      </c>
      <c r="K317" s="661" t="s">
        <v>3907</v>
      </c>
      <c r="L317" s="662">
        <v>0</v>
      </c>
      <c r="M317" s="662">
        <v>0</v>
      </c>
      <c r="N317" s="661">
        <v>1</v>
      </c>
      <c r="O317" s="744">
        <v>0.5</v>
      </c>
      <c r="P317" s="662">
        <v>0</v>
      </c>
      <c r="Q317" s="677"/>
      <c r="R317" s="661">
        <v>1</v>
      </c>
      <c r="S317" s="677">
        <v>1</v>
      </c>
      <c r="T317" s="744">
        <v>0.5</v>
      </c>
      <c r="U317" s="700">
        <v>1</v>
      </c>
    </row>
    <row r="318" spans="1:21" ht="14.4" customHeight="1" x14ac:dyDescent="0.3">
      <c r="A318" s="660">
        <v>50</v>
      </c>
      <c r="B318" s="661" t="s">
        <v>564</v>
      </c>
      <c r="C318" s="661" t="s">
        <v>3506</v>
      </c>
      <c r="D318" s="742" t="s">
        <v>4521</v>
      </c>
      <c r="E318" s="743" t="s">
        <v>3517</v>
      </c>
      <c r="F318" s="661" t="s">
        <v>3503</v>
      </c>
      <c r="G318" s="661" t="s">
        <v>3777</v>
      </c>
      <c r="H318" s="661" t="s">
        <v>565</v>
      </c>
      <c r="I318" s="661" t="s">
        <v>628</v>
      </c>
      <c r="J318" s="661" t="s">
        <v>3908</v>
      </c>
      <c r="K318" s="661" t="s">
        <v>3909</v>
      </c>
      <c r="L318" s="662">
        <v>24.78</v>
      </c>
      <c r="M318" s="662">
        <v>24.78</v>
      </c>
      <c r="N318" s="661">
        <v>1</v>
      </c>
      <c r="O318" s="744">
        <v>0.5</v>
      </c>
      <c r="P318" s="662"/>
      <c r="Q318" s="677">
        <v>0</v>
      </c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50</v>
      </c>
      <c r="B319" s="661" t="s">
        <v>564</v>
      </c>
      <c r="C319" s="661" t="s">
        <v>3506</v>
      </c>
      <c r="D319" s="742" t="s">
        <v>4521</v>
      </c>
      <c r="E319" s="743" t="s">
        <v>3517</v>
      </c>
      <c r="F319" s="661" t="s">
        <v>3503</v>
      </c>
      <c r="G319" s="661" t="s">
        <v>3548</v>
      </c>
      <c r="H319" s="661" t="s">
        <v>1311</v>
      </c>
      <c r="I319" s="661" t="s">
        <v>1341</v>
      </c>
      <c r="J319" s="661" t="s">
        <v>3386</v>
      </c>
      <c r="K319" s="661" t="s">
        <v>984</v>
      </c>
      <c r="L319" s="662">
        <v>96.53</v>
      </c>
      <c r="M319" s="662">
        <v>96.53</v>
      </c>
      <c r="N319" s="661">
        <v>1</v>
      </c>
      <c r="O319" s="744">
        <v>0.5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50</v>
      </c>
      <c r="B320" s="661" t="s">
        <v>564</v>
      </c>
      <c r="C320" s="661" t="s">
        <v>3506</v>
      </c>
      <c r="D320" s="742" t="s">
        <v>4521</v>
      </c>
      <c r="E320" s="743" t="s">
        <v>3517</v>
      </c>
      <c r="F320" s="661" t="s">
        <v>3503</v>
      </c>
      <c r="G320" s="661" t="s">
        <v>3548</v>
      </c>
      <c r="H320" s="661" t="s">
        <v>1311</v>
      </c>
      <c r="I320" s="661" t="s">
        <v>1315</v>
      </c>
      <c r="J320" s="661" t="s">
        <v>1316</v>
      </c>
      <c r="K320" s="661" t="s">
        <v>1317</v>
      </c>
      <c r="L320" s="662">
        <v>10.41</v>
      </c>
      <c r="M320" s="662">
        <v>10.41</v>
      </c>
      <c r="N320" s="661">
        <v>1</v>
      </c>
      <c r="O320" s="744">
        <v>0.5</v>
      </c>
      <c r="P320" s="662"/>
      <c r="Q320" s="677">
        <v>0</v>
      </c>
      <c r="R320" s="661"/>
      <c r="S320" s="677">
        <v>0</v>
      </c>
      <c r="T320" s="744"/>
      <c r="U320" s="700">
        <v>0</v>
      </c>
    </row>
    <row r="321" spans="1:21" ht="14.4" customHeight="1" x14ac:dyDescent="0.3">
      <c r="A321" s="660">
        <v>50</v>
      </c>
      <c r="B321" s="661" t="s">
        <v>564</v>
      </c>
      <c r="C321" s="661" t="s">
        <v>3506</v>
      </c>
      <c r="D321" s="742" t="s">
        <v>4521</v>
      </c>
      <c r="E321" s="743" t="s">
        <v>3517</v>
      </c>
      <c r="F321" s="661" t="s">
        <v>3503</v>
      </c>
      <c r="G321" s="661" t="s">
        <v>3548</v>
      </c>
      <c r="H321" s="661" t="s">
        <v>1311</v>
      </c>
      <c r="I321" s="661" t="s">
        <v>3779</v>
      </c>
      <c r="J321" s="661" t="s">
        <v>1316</v>
      </c>
      <c r="K321" s="661" t="s">
        <v>3780</v>
      </c>
      <c r="L321" s="662">
        <v>15.61</v>
      </c>
      <c r="M321" s="662">
        <v>15.61</v>
      </c>
      <c r="N321" s="661">
        <v>1</v>
      </c>
      <c r="O321" s="744">
        <v>0.5</v>
      </c>
      <c r="P321" s="662"/>
      <c r="Q321" s="677">
        <v>0</v>
      </c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50</v>
      </c>
      <c r="B322" s="661" t="s">
        <v>564</v>
      </c>
      <c r="C322" s="661" t="s">
        <v>3506</v>
      </c>
      <c r="D322" s="742" t="s">
        <v>4521</v>
      </c>
      <c r="E322" s="743" t="s">
        <v>3517</v>
      </c>
      <c r="F322" s="661" t="s">
        <v>3503</v>
      </c>
      <c r="G322" s="661" t="s">
        <v>3548</v>
      </c>
      <c r="H322" s="661" t="s">
        <v>1311</v>
      </c>
      <c r="I322" s="661" t="s">
        <v>3607</v>
      </c>
      <c r="J322" s="661" t="s">
        <v>1319</v>
      </c>
      <c r="K322" s="661" t="s">
        <v>3608</v>
      </c>
      <c r="L322" s="662">
        <v>24.14</v>
      </c>
      <c r="M322" s="662">
        <v>72.42</v>
      </c>
      <c r="N322" s="661">
        <v>3</v>
      </c>
      <c r="O322" s="744">
        <v>2</v>
      </c>
      <c r="P322" s="662">
        <v>24.14</v>
      </c>
      <c r="Q322" s="677">
        <v>0.33333333333333331</v>
      </c>
      <c r="R322" s="661">
        <v>1</v>
      </c>
      <c r="S322" s="677">
        <v>0.33333333333333331</v>
      </c>
      <c r="T322" s="744">
        <v>1</v>
      </c>
      <c r="U322" s="700">
        <v>0.5</v>
      </c>
    </row>
    <row r="323" spans="1:21" ht="14.4" customHeight="1" x14ac:dyDescent="0.3">
      <c r="A323" s="660">
        <v>50</v>
      </c>
      <c r="B323" s="661" t="s">
        <v>564</v>
      </c>
      <c r="C323" s="661" t="s">
        <v>3506</v>
      </c>
      <c r="D323" s="742" t="s">
        <v>4521</v>
      </c>
      <c r="E323" s="743" t="s">
        <v>3517</v>
      </c>
      <c r="F323" s="661" t="s">
        <v>3503</v>
      </c>
      <c r="G323" s="661" t="s">
        <v>3548</v>
      </c>
      <c r="H323" s="661" t="s">
        <v>1311</v>
      </c>
      <c r="I323" s="661" t="s">
        <v>1395</v>
      </c>
      <c r="J323" s="661" t="s">
        <v>3387</v>
      </c>
      <c r="K323" s="661" t="s">
        <v>980</v>
      </c>
      <c r="L323" s="662">
        <v>48.27</v>
      </c>
      <c r="M323" s="662">
        <v>48.27</v>
      </c>
      <c r="N323" s="661">
        <v>1</v>
      </c>
      <c r="O323" s="744">
        <v>0.5</v>
      </c>
      <c r="P323" s="662"/>
      <c r="Q323" s="677">
        <v>0</v>
      </c>
      <c r="R323" s="661"/>
      <c r="S323" s="677">
        <v>0</v>
      </c>
      <c r="T323" s="744"/>
      <c r="U323" s="700">
        <v>0</v>
      </c>
    </row>
    <row r="324" spans="1:21" ht="14.4" customHeight="1" x14ac:dyDescent="0.3">
      <c r="A324" s="660">
        <v>50</v>
      </c>
      <c r="B324" s="661" t="s">
        <v>564</v>
      </c>
      <c r="C324" s="661" t="s">
        <v>3506</v>
      </c>
      <c r="D324" s="742" t="s">
        <v>4521</v>
      </c>
      <c r="E324" s="743" t="s">
        <v>3517</v>
      </c>
      <c r="F324" s="661" t="s">
        <v>3503</v>
      </c>
      <c r="G324" s="661" t="s">
        <v>3548</v>
      </c>
      <c r="H324" s="661" t="s">
        <v>565</v>
      </c>
      <c r="I324" s="661" t="s">
        <v>3910</v>
      </c>
      <c r="J324" s="661" t="s">
        <v>3387</v>
      </c>
      <c r="K324" s="661" t="s">
        <v>3911</v>
      </c>
      <c r="L324" s="662">
        <v>0</v>
      </c>
      <c r="M324" s="662">
        <v>0</v>
      </c>
      <c r="N324" s="661">
        <v>1</v>
      </c>
      <c r="O324" s="744">
        <v>0.5</v>
      </c>
      <c r="P324" s="662"/>
      <c r="Q324" s="677"/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50</v>
      </c>
      <c r="B325" s="661" t="s">
        <v>564</v>
      </c>
      <c r="C325" s="661" t="s">
        <v>3506</v>
      </c>
      <c r="D325" s="742" t="s">
        <v>4521</v>
      </c>
      <c r="E325" s="743" t="s">
        <v>3517</v>
      </c>
      <c r="F325" s="661" t="s">
        <v>3503</v>
      </c>
      <c r="G325" s="661" t="s">
        <v>3610</v>
      </c>
      <c r="H325" s="661" t="s">
        <v>1311</v>
      </c>
      <c r="I325" s="661" t="s">
        <v>1510</v>
      </c>
      <c r="J325" s="661" t="s">
        <v>1511</v>
      </c>
      <c r="K325" s="661" t="s">
        <v>1512</v>
      </c>
      <c r="L325" s="662">
        <v>298.95999999999998</v>
      </c>
      <c r="M325" s="662">
        <v>298.95999999999998</v>
      </c>
      <c r="N325" s="661">
        <v>1</v>
      </c>
      <c r="O325" s="744">
        <v>0.5</v>
      </c>
      <c r="P325" s="662"/>
      <c r="Q325" s="677">
        <v>0</v>
      </c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50</v>
      </c>
      <c r="B326" s="661" t="s">
        <v>564</v>
      </c>
      <c r="C326" s="661" t="s">
        <v>3506</v>
      </c>
      <c r="D326" s="742" t="s">
        <v>4521</v>
      </c>
      <c r="E326" s="743" t="s">
        <v>3517</v>
      </c>
      <c r="F326" s="661" t="s">
        <v>3503</v>
      </c>
      <c r="G326" s="661" t="s">
        <v>3610</v>
      </c>
      <c r="H326" s="661" t="s">
        <v>565</v>
      </c>
      <c r="I326" s="661" t="s">
        <v>3912</v>
      </c>
      <c r="J326" s="661" t="s">
        <v>1447</v>
      </c>
      <c r="K326" s="661" t="s">
        <v>1266</v>
      </c>
      <c r="L326" s="662">
        <v>0</v>
      </c>
      <c r="M326" s="662">
        <v>0</v>
      </c>
      <c r="N326" s="661">
        <v>1</v>
      </c>
      <c r="O326" s="744">
        <v>0.5</v>
      </c>
      <c r="P326" s="662"/>
      <c r="Q326" s="677"/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50</v>
      </c>
      <c r="B327" s="661" t="s">
        <v>564</v>
      </c>
      <c r="C327" s="661" t="s">
        <v>3506</v>
      </c>
      <c r="D327" s="742" t="s">
        <v>4521</v>
      </c>
      <c r="E327" s="743" t="s">
        <v>3517</v>
      </c>
      <c r="F327" s="661" t="s">
        <v>3503</v>
      </c>
      <c r="G327" s="661" t="s">
        <v>3610</v>
      </c>
      <c r="H327" s="661" t="s">
        <v>565</v>
      </c>
      <c r="I327" s="661" t="s">
        <v>3913</v>
      </c>
      <c r="J327" s="661" t="s">
        <v>3914</v>
      </c>
      <c r="K327" s="661" t="s">
        <v>2694</v>
      </c>
      <c r="L327" s="662">
        <v>116.58</v>
      </c>
      <c r="M327" s="662">
        <v>116.58</v>
      </c>
      <c r="N327" s="661">
        <v>1</v>
      </c>
      <c r="O327" s="744">
        <v>0.5</v>
      </c>
      <c r="P327" s="662">
        <v>116.58</v>
      </c>
      <c r="Q327" s="677">
        <v>1</v>
      </c>
      <c r="R327" s="661">
        <v>1</v>
      </c>
      <c r="S327" s="677">
        <v>1</v>
      </c>
      <c r="T327" s="744">
        <v>0.5</v>
      </c>
      <c r="U327" s="700">
        <v>1</v>
      </c>
    </row>
    <row r="328" spans="1:21" ht="14.4" customHeight="1" x14ac:dyDescent="0.3">
      <c r="A328" s="660">
        <v>50</v>
      </c>
      <c r="B328" s="661" t="s">
        <v>564</v>
      </c>
      <c r="C328" s="661" t="s">
        <v>3506</v>
      </c>
      <c r="D328" s="742" t="s">
        <v>4521</v>
      </c>
      <c r="E328" s="743" t="s">
        <v>3517</v>
      </c>
      <c r="F328" s="661" t="s">
        <v>3503</v>
      </c>
      <c r="G328" s="661" t="s">
        <v>3549</v>
      </c>
      <c r="H328" s="661" t="s">
        <v>565</v>
      </c>
      <c r="I328" s="661" t="s">
        <v>3550</v>
      </c>
      <c r="J328" s="661" t="s">
        <v>965</v>
      </c>
      <c r="K328" s="661" t="s">
        <v>3551</v>
      </c>
      <c r="L328" s="662">
        <v>107.25</v>
      </c>
      <c r="M328" s="662">
        <v>107.25</v>
      </c>
      <c r="N328" s="661">
        <v>1</v>
      </c>
      <c r="O328" s="744">
        <v>0.5</v>
      </c>
      <c r="P328" s="662"/>
      <c r="Q328" s="677">
        <v>0</v>
      </c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50</v>
      </c>
      <c r="B329" s="661" t="s">
        <v>564</v>
      </c>
      <c r="C329" s="661" t="s">
        <v>3506</v>
      </c>
      <c r="D329" s="742" t="s">
        <v>4521</v>
      </c>
      <c r="E329" s="743" t="s">
        <v>3517</v>
      </c>
      <c r="F329" s="661" t="s">
        <v>3503</v>
      </c>
      <c r="G329" s="661" t="s">
        <v>3552</v>
      </c>
      <c r="H329" s="661" t="s">
        <v>565</v>
      </c>
      <c r="I329" s="661" t="s">
        <v>3553</v>
      </c>
      <c r="J329" s="661" t="s">
        <v>742</v>
      </c>
      <c r="K329" s="661" t="s">
        <v>3554</v>
      </c>
      <c r="L329" s="662">
        <v>30.47</v>
      </c>
      <c r="M329" s="662">
        <v>91.41</v>
      </c>
      <c r="N329" s="661">
        <v>3</v>
      </c>
      <c r="O329" s="744">
        <v>1.5</v>
      </c>
      <c r="P329" s="662">
        <v>60.94</v>
      </c>
      <c r="Q329" s="677">
        <v>0.66666666666666663</v>
      </c>
      <c r="R329" s="661">
        <v>2</v>
      </c>
      <c r="S329" s="677">
        <v>0.66666666666666663</v>
      </c>
      <c r="T329" s="744">
        <v>1</v>
      </c>
      <c r="U329" s="700">
        <v>0.66666666666666663</v>
      </c>
    </row>
    <row r="330" spans="1:21" ht="14.4" customHeight="1" x14ac:dyDescent="0.3">
      <c r="A330" s="660">
        <v>50</v>
      </c>
      <c r="B330" s="661" t="s">
        <v>564</v>
      </c>
      <c r="C330" s="661" t="s">
        <v>3506</v>
      </c>
      <c r="D330" s="742" t="s">
        <v>4521</v>
      </c>
      <c r="E330" s="743" t="s">
        <v>3517</v>
      </c>
      <c r="F330" s="661" t="s">
        <v>3503</v>
      </c>
      <c r="G330" s="661" t="s">
        <v>3613</v>
      </c>
      <c r="H330" s="661" t="s">
        <v>565</v>
      </c>
      <c r="I330" s="661" t="s">
        <v>1641</v>
      </c>
      <c r="J330" s="661" t="s">
        <v>1642</v>
      </c>
      <c r="K330" s="661" t="s">
        <v>3614</v>
      </c>
      <c r="L330" s="662">
        <v>22.44</v>
      </c>
      <c r="M330" s="662">
        <v>44.88</v>
      </c>
      <c r="N330" s="661">
        <v>2</v>
      </c>
      <c r="O330" s="744">
        <v>1.5</v>
      </c>
      <c r="P330" s="662"/>
      <c r="Q330" s="677">
        <v>0</v>
      </c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50</v>
      </c>
      <c r="B331" s="661" t="s">
        <v>564</v>
      </c>
      <c r="C331" s="661" t="s">
        <v>3506</v>
      </c>
      <c r="D331" s="742" t="s">
        <v>4521</v>
      </c>
      <c r="E331" s="743" t="s">
        <v>3517</v>
      </c>
      <c r="F331" s="661" t="s">
        <v>3503</v>
      </c>
      <c r="G331" s="661" t="s">
        <v>3652</v>
      </c>
      <c r="H331" s="661" t="s">
        <v>565</v>
      </c>
      <c r="I331" s="661" t="s">
        <v>1645</v>
      </c>
      <c r="J331" s="661" t="s">
        <v>1646</v>
      </c>
      <c r="K331" s="661" t="s">
        <v>3653</v>
      </c>
      <c r="L331" s="662">
        <v>186.27</v>
      </c>
      <c r="M331" s="662">
        <v>186.27</v>
      </c>
      <c r="N331" s="661">
        <v>1</v>
      </c>
      <c r="O331" s="744">
        <v>0.5</v>
      </c>
      <c r="P331" s="662"/>
      <c r="Q331" s="677">
        <v>0</v>
      </c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50</v>
      </c>
      <c r="B332" s="661" t="s">
        <v>564</v>
      </c>
      <c r="C332" s="661" t="s">
        <v>3506</v>
      </c>
      <c r="D332" s="742" t="s">
        <v>4521</v>
      </c>
      <c r="E332" s="743" t="s">
        <v>3517</v>
      </c>
      <c r="F332" s="661" t="s">
        <v>3503</v>
      </c>
      <c r="G332" s="661" t="s">
        <v>3915</v>
      </c>
      <c r="H332" s="661" t="s">
        <v>565</v>
      </c>
      <c r="I332" s="661" t="s">
        <v>3916</v>
      </c>
      <c r="J332" s="661" t="s">
        <v>3917</v>
      </c>
      <c r="K332" s="661" t="s">
        <v>3918</v>
      </c>
      <c r="L332" s="662">
        <v>689.09</v>
      </c>
      <c r="M332" s="662">
        <v>689.09</v>
      </c>
      <c r="N332" s="661">
        <v>1</v>
      </c>
      <c r="O332" s="744">
        <v>0.5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50</v>
      </c>
      <c r="B333" s="661" t="s">
        <v>564</v>
      </c>
      <c r="C333" s="661" t="s">
        <v>3506</v>
      </c>
      <c r="D333" s="742" t="s">
        <v>4521</v>
      </c>
      <c r="E333" s="743" t="s">
        <v>3517</v>
      </c>
      <c r="F333" s="661" t="s">
        <v>3503</v>
      </c>
      <c r="G333" s="661" t="s">
        <v>3789</v>
      </c>
      <c r="H333" s="661" t="s">
        <v>1311</v>
      </c>
      <c r="I333" s="661" t="s">
        <v>1337</v>
      </c>
      <c r="J333" s="661" t="s">
        <v>1338</v>
      </c>
      <c r="K333" s="661" t="s">
        <v>3397</v>
      </c>
      <c r="L333" s="662">
        <v>131.54</v>
      </c>
      <c r="M333" s="662">
        <v>131.54</v>
      </c>
      <c r="N333" s="661">
        <v>1</v>
      </c>
      <c r="O333" s="744">
        <v>0.5</v>
      </c>
      <c r="P333" s="662"/>
      <c r="Q333" s="677">
        <v>0</v>
      </c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50</v>
      </c>
      <c r="B334" s="661" t="s">
        <v>564</v>
      </c>
      <c r="C334" s="661" t="s">
        <v>3506</v>
      </c>
      <c r="D334" s="742" t="s">
        <v>4521</v>
      </c>
      <c r="E334" s="743" t="s">
        <v>3517</v>
      </c>
      <c r="F334" s="661" t="s">
        <v>3503</v>
      </c>
      <c r="G334" s="661" t="s">
        <v>3615</v>
      </c>
      <c r="H334" s="661" t="s">
        <v>1311</v>
      </c>
      <c r="I334" s="661" t="s">
        <v>1487</v>
      </c>
      <c r="J334" s="661" t="s">
        <v>1488</v>
      </c>
      <c r="K334" s="661" t="s">
        <v>1489</v>
      </c>
      <c r="L334" s="662">
        <v>109.97</v>
      </c>
      <c r="M334" s="662">
        <v>109.97</v>
      </c>
      <c r="N334" s="661">
        <v>1</v>
      </c>
      <c r="O334" s="744">
        <v>0.5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50</v>
      </c>
      <c r="B335" s="661" t="s">
        <v>564</v>
      </c>
      <c r="C335" s="661" t="s">
        <v>3506</v>
      </c>
      <c r="D335" s="742" t="s">
        <v>4521</v>
      </c>
      <c r="E335" s="743" t="s">
        <v>3517</v>
      </c>
      <c r="F335" s="661" t="s">
        <v>3503</v>
      </c>
      <c r="G335" s="661" t="s">
        <v>3615</v>
      </c>
      <c r="H335" s="661" t="s">
        <v>565</v>
      </c>
      <c r="I335" s="661" t="s">
        <v>3919</v>
      </c>
      <c r="J335" s="661" t="s">
        <v>3920</v>
      </c>
      <c r="K335" s="661" t="s">
        <v>600</v>
      </c>
      <c r="L335" s="662">
        <v>102.63</v>
      </c>
      <c r="M335" s="662">
        <v>102.63</v>
      </c>
      <c r="N335" s="661">
        <v>1</v>
      </c>
      <c r="O335" s="744">
        <v>0.5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50</v>
      </c>
      <c r="B336" s="661" t="s">
        <v>564</v>
      </c>
      <c r="C336" s="661" t="s">
        <v>3506</v>
      </c>
      <c r="D336" s="742" t="s">
        <v>4521</v>
      </c>
      <c r="E336" s="743" t="s">
        <v>3517</v>
      </c>
      <c r="F336" s="661" t="s">
        <v>3503</v>
      </c>
      <c r="G336" s="661" t="s">
        <v>3615</v>
      </c>
      <c r="H336" s="661" t="s">
        <v>565</v>
      </c>
      <c r="I336" s="661" t="s">
        <v>3921</v>
      </c>
      <c r="J336" s="661" t="s">
        <v>3922</v>
      </c>
      <c r="K336" s="661" t="s">
        <v>3923</v>
      </c>
      <c r="L336" s="662">
        <v>0</v>
      </c>
      <c r="M336" s="662">
        <v>0</v>
      </c>
      <c r="N336" s="661">
        <v>1</v>
      </c>
      <c r="O336" s="744">
        <v>0.5</v>
      </c>
      <c r="P336" s="662"/>
      <c r="Q336" s="677"/>
      <c r="R336" s="661"/>
      <c r="S336" s="677">
        <v>0</v>
      </c>
      <c r="T336" s="744"/>
      <c r="U336" s="700">
        <v>0</v>
      </c>
    </row>
    <row r="337" spans="1:21" ht="14.4" customHeight="1" x14ac:dyDescent="0.3">
      <c r="A337" s="660">
        <v>50</v>
      </c>
      <c r="B337" s="661" t="s">
        <v>564</v>
      </c>
      <c r="C337" s="661" t="s">
        <v>3506</v>
      </c>
      <c r="D337" s="742" t="s">
        <v>4521</v>
      </c>
      <c r="E337" s="743" t="s">
        <v>3517</v>
      </c>
      <c r="F337" s="661" t="s">
        <v>3503</v>
      </c>
      <c r="G337" s="661" t="s">
        <v>3615</v>
      </c>
      <c r="H337" s="661" t="s">
        <v>565</v>
      </c>
      <c r="I337" s="661" t="s">
        <v>3924</v>
      </c>
      <c r="J337" s="661" t="s">
        <v>3925</v>
      </c>
      <c r="K337" s="661" t="s">
        <v>600</v>
      </c>
      <c r="L337" s="662">
        <v>0</v>
      </c>
      <c r="M337" s="662">
        <v>0</v>
      </c>
      <c r="N337" s="661">
        <v>1</v>
      </c>
      <c r="O337" s="744">
        <v>0.5</v>
      </c>
      <c r="P337" s="662"/>
      <c r="Q337" s="677"/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50</v>
      </c>
      <c r="B338" s="661" t="s">
        <v>564</v>
      </c>
      <c r="C338" s="661" t="s">
        <v>3506</v>
      </c>
      <c r="D338" s="742" t="s">
        <v>4521</v>
      </c>
      <c r="E338" s="743" t="s">
        <v>3517</v>
      </c>
      <c r="F338" s="661" t="s">
        <v>3503</v>
      </c>
      <c r="G338" s="661" t="s">
        <v>3654</v>
      </c>
      <c r="H338" s="661" t="s">
        <v>565</v>
      </c>
      <c r="I338" s="661" t="s">
        <v>3926</v>
      </c>
      <c r="J338" s="661" t="s">
        <v>3656</v>
      </c>
      <c r="K338" s="661" t="s">
        <v>3927</v>
      </c>
      <c r="L338" s="662">
        <v>0</v>
      </c>
      <c r="M338" s="662">
        <v>0</v>
      </c>
      <c r="N338" s="661">
        <v>1</v>
      </c>
      <c r="O338" s="744">
        <v>0.5</v>
      </c>
      <c r="P338" s="662"/>
      <c r="Q338" s="677"/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50</v>
      </c>
      <c r="B339" s="661" t="s">
        <v>564</v>
      </c>
      <c r="C339" s="661" t="s">
        <v>3506</v>
      </c>
      <c r="D339" s="742" t="s">
        <v>4521</v>
      </c>
      <c r="E339" s="743" t="s">
        <v>3517</v>
      </c>
      <c r="F339" s="661" t="s">
        <v>3503</v>
      </c>
      <c r="G339" s="661" t="s">
        <v>3928</v>
      </c>
      <c r="H339" s="661" t="s">
        <v>565</v>
      </c>
      <c r="I339" s="661" t="s">
        <v>3929</v>
      </c>
      <c r="J339" s="661" t="s">
        <v>3930</v>
      </c>
      <c r="K339" s="661" t="s">
        <v>3931</v>
      </c>
      <c r="L339" s="662">
        <v>101.2</v>
      </c>
      <c r="M339" s="662">
        <v>101.2</v>
      </c>
      <c r="N339" s="661">
        <v>1</v>
      </c>
      <c r="O339" s="744">
        <v>0.5</v>
      </c>
      <c r="P339" s="662"/>
      <c r="Q339" s="677">
        <v>0</v>
      </c>
      <c r="R339" s="661"/>
      <c r="S339" s="677">
        <v>0</v>
      </c>
      <c r="T339" s="744"/>
      <c r="U339" s="700">
        <v>0</v>
      </c>
    </row>
    <row r="340" spans="1:21" ht="14.4" customHeight="1" x14ac:dyDescent="0.3">
      <c r="A340" s="660">
        <v>50</v>
      </c>
      <c r="B340" s="661" t="s">
        <v>564</v>
      </c>
      <c r="C340" s="661" t="s">
        <v>3506</v>
      </c>
      <c r="D340" s="742" t="s">
        <v>4521</v>
      </c>
      <c r="E340" s="743" t="s">
        <v>3517</v>
      </c>
      <c r="F340" s="661" t="s">
        <v>3503</v>
      </c>
      <c r="G340" s="661" t="s">
        <v>3932</v>
      </c>
      <c r="H340" s="661" t="s">
        <v>565</v>
      </c>
      <c r="I340" s="661" t="s">
        <v>3933</v>
      </c>
      <c r="J340" s="661" t="s">
        <v>3934</v>
      </c>
      <c r="K340" s="661" t="s">
        <v>3935</v>
      </c>
      <c r="L340" s="662">
        <v>961.42</v>
      </c>
      <c r="M340" s="662">
        <v>961.42</v>
      </c>
      <c r="N340" s="661">
        <v>1</v>
      </c>
      <c r="O340" s="744">
        <v>0.5</v>
      </c>
      <c r="P340" s="662"/>
      <c r="Q340" s="677">
        <v>0</v>
      </c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50</v>
      </c>
      <c r="B341" s="661" t="s">
        <v>564</v>
      </c>
      <c r="C341" s="661" t="s">
        <v>3506</v>
      </c>
      <c r="D341" s="742" t="s">
        <v>4521</v>
      </c>
      <c r="E341" s="743" t="s">
        <v>3517</v>
      </c>
      <c r="F341" s="661" t="s">
        <v>3503</v>
      </c>
      <c r="G341" s="661" t="s">
        <v>3936</v>
      </c>
      <c r="H341" s="661" t="s">
        <v>565</v>
      </c>
      <c r="I341" s="661" t="s">
        <v>1090</v>
      </c>
      <c r="J341" s="661" t="s">
        <v>1087</v>
      </c>
      <c r="K341" s="661" t="s">
        <v>3937</v>
      </c>
      <c r="L341" s="662">
        <v>50.14</v>
      </c>
      <c r="M341" s="662">
        <v>50.14</v>
      </c>
      <c r="N341" s="661">
        <v>1</v>
      </c>
      <c r="O341" s="744">
        <v>0.5</v>
      </c>
      <c r="P341" s="662"/>
      <c r="Q341" s="677">
        <v>0</v>
      </c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50</v>
      </c>
      <c r="B342" s="661" t="s">
        <v>564</v>
      </c>
      <c r="C342" s="661" t="s">
        <v>3506</v>
      </c>
      <c r="D342" s="742" t="s">
        <v>4521</v>
      </c>
      <c r="E342" s="743" t="s">
        <v>3517</v>
      </c>
      <c r="F342" s="661" t="s">
        <v>3503</v>
      </c>
      <c r="G342" s="661" t="s">
        <v>3936</v>
      </c>
      <c r="H342" s="661" t="s">
        <v>565</v>
      </c>
      <c r="I342" s="661" t="s">
        <v>1086</v>
      </c>
      <c r="J342" s="661" t="s">
        <v>1087</v>
      </c>
      <c r="K342" s="661" t="s">
        <v>3938</v>
      </c>
      <c r="L342" s="662">
        <v>75.22</v>
      </c>
      <c r="M342" s="662">
        <v>75.22</v>
      </c>
      <c r="N342" s="661">
        <v>1</v>
      </c>
      <c r="O342" s="744">
        <v>0.5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50</v>
      </c>
      <c r="B343" s="661" t="s">
        <v>564</v>
      </c>
      <c r="C343" s="661" t="s">
        <v>3506</v>
      </c>
      <c r="D343" s="742" t="s">
        <v>4521</v>
      </c>
      <c r="E343" s="743" t="s">
        <v>3517</v>
      </c>
      <c r="F343" s="661" t="s">
        <v>3503</v>
      </c>
      <c r="G343" s="661" t="s">
        <v>3939</v>
      </c>
      <c r="H343" s="661" t="s">
        <v>565</v>
      </c>
      <c r="I343" s="661" t="s">
        <v>3940</v>
      </c>
      <c r="J343" s="661" t="s">
        <v>3941</v>
      </c>
      <c r="K343" s="661" t="s">
        <v>3942</v>
      </c>
      <c r="L343" s="662">
        <v>140.46</v>
      </c>
      <c r="M343" s="662">
        <v>140.46</v>
      </c>
      <c r="N343" s="661">
        <v>1</v>
      </c>
      <c r="O343" s="744">
        <v>0.5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50</v>
      </c>
      <c r="B344" s="661" t="s">
        <v>564</v>
      </c>
      <c r="C344" s="661" t="s">
        <v>3506</v>
      </c>
      <c r="D344" s="742" t="s">
        <v>4521</v>
      </c>
      <c r="E344" s="743" t="s">
        <v>3517</v>
      </c>
      <c r="F344" s="661" t="s">
        <v>3503</v>
      </c>
      <c r="G344" s="661" t="s">
        <v>3555</v>
      </c>
      <c r="H344" s="661" t="s">
        <v>565</v>
      </c>
      <c r="I344" s="661" t="s">
        <v>3556</v>
      </c>
      <c r="J344" s="661" t="s">
        <v>830</v>
      </c>
      <c r="K344" s="661" t="s">
        <v>3557</v>
      </c>
      <c r="L344" s="662">
        <v>0</v>
      </c>
      <c r="M344" s="662">
        <v>0</v>
      </c>
      <c r="N344" s="661">
        <v>1</v>
      </c>
      <c r="O344" s="744">
        <v>0.5</v>
      </c>
      <c r="P344" s="662">
        <v>0</v>
      </c>
      <c r="Q344" s="677"/>
      <c r="R344" s="661">
        <v>1</v>
      </c>
      <c r="S344" s="677">
        <v>1</v>
      </c>
      <c r="T344" s="744">
        <v>0.5</v>
      </c>
      <c r="U344" s="700">
        <v>1</v>
      </c>
    </row>
    <row r="345" spans="1:21" ht="14.4" customHeight="1" x14ac:dyDescent="0.3">
      <c r="A345" s="660">
        <v>50</v>
      </c>
      <c r="B345" s="661" t="s">
        <v>564</v>
      </c>
      <c r="C345" s="661" t="s">
        <v>3506</v>
      </c>
      <c r="D345" s="742" t="s">
        <v>4521</v>
      </c>
      <c r="E345" s="743" t="s">
        <v>3517</v>
      </c>
      <c r="F345" s="661" t="s">
        <v>3503</v>
      </c>
      <c r="G345" s="661" t="s">
        <v>3943</v>
      </c>
      <c r="H345" s="661" t="s">
        <v>565</v>
      </c>
      <c r="I345" s="661" t="s">
        <v>3944</v>
      </c>
      <c r="J345" s="661" t="s">
        <v>3945</v>
      </c>
      <c r="K345" s="661" t="s">
        <v>1234</v>
      </c>
      <c r="L345" s="662">
        <v>158.63</v>
      </c>
      <c r="M345" s="662">
        <v>158.63</v>
      </c>
      <c r="N345" s="661">
        <v>1</v>
      </c>
      <c r="O345" s="744">
        <v>0.5</v>
      </c>
      <c r="P345" s="662"/>
      <c r="Q345" s="677">
        <v>0</v>
      </c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50</v>
      </c>
      <c r="B346" s="661" t="s">
        <v>564</v>
      </c>
      <c r="C346" s="661" t="s">
        <v>3506</v>
      </c>
      <c r="D346" s="742" t="s">
        <v>4521</v>
      </c>
      <c r="E346" s="743" t="s">
        <v>3517</v>
      </c>
      <c r="F346" s="661" t="s">
        <v>3503</v>
      </c>
      <c r="G346" s="661" t="s">
        <v>3946</v>
      </c>
      <c r="H346" s="661" t="s">
        <v>565</v>
      </c>
      <c r="I346" s="661" t="s">
        <v>3947</v>
      </c>
      <c r="J346" s="661" t="s">
        <v>3948</v>
      </c>
      <c r="K346" s="661" t="s">
        <v>1088</v>
      </c>
      <c r="L346" s="662">
        <v>0</v>
      </c>
      <c r="M346" s="662">
        <v>0</v>
      </c>
      <c r="N346" s="661">
        <v>1</v>
      </c>
      <c r="O346" s="744">
        <v>0.5</v>
      </c>
      <c r="P346" s="662"/>
      <c r="Q346" s="677"/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50</v>
      </c>
      <c r="B347" s="661" t="s">
        <v>564</v>
      </c>
      <c r="C347" s="661" t="s">
        <v>3506</v>
      </c>
      <c r="D347" s="742" t="s">
        <v>4521</v>
      </c>
      <c r="E347" s="743" t="s">
        <v>3517</v>
      </c>
      <c r="F347" s="661" t="s">
        <v>3503</v>
      </c>
      <c r="G347" s="661" t="s">
        <v>3949</v>
      </c>
      <c r="H347" s="661" t="s">
        <v>1311</v>
      </c>
      <c r="I347" s="661" t="s">
        <v>2741</v>
      </c>
      <c r="J347" s="661" t="s">
        <v>2742</v>
      </c>
      <c r="K347" s="661" t="s">
        <v>984</v>
      </c>
      <c r="L347" s="662">
        <v>0</v>
      </c>
      <c r="M347" s="662">
        <v>0</v>
      </c>
      <c r="N347" s="661">
        <v>1</v>
      </c>
      <c r="O347" s="744">
        <v>0.5</v>
      </c>
      <c r="P347" s="662"/>
      <c r="Q347" s="677"/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50</v>
      </c>
      <c r="B348" s="661" t="s">
        <v>564</v>
      </c>
      <c r="C348" s="661" t="s">
        <v>3506</v>
      </c>
      <c r="D348" s="742" t="s">
        <v>4521</v>
      </c>
      <c r="E348" s="743" t="s">
        <v>3517</v>
      </c>
      <c r="F348" s="661" t="s">
        <v>3503</v>
      </c>
      <c r="G348" s="661" t="s">
        <v>3558</v>
      </c>
      <c r="H348" s="661" t="s">
        <v>1311</v>
      </c>
      <c r="I348" s="661" t="s">
        <v>3950</v>
      </c>
      <c r="J348" s="661" t="s">
        <v>3660</v>
      </c>
      <c r="K348" s="661" t="s">
        <v>3951</v>
      </c>
      <c r="L348" s="662">
        <v>46.88</v>
      </c>
      <c r="M348" s="662">
        <v>46.88</v>
      </c>
      <c r="N348" s="661">
        <v>1</v>
      </c>
      <c r="O348" s="744">
        <v>0.5</v>
      </c>
      <c r="P348" s="662"/>
      <c r="Q348" s="677">
        <v>0</v>
      </c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50</v>
      </c>
      <c r="B349" s="661" t="s">
        <v>564</v>
      </c>
      <c r="C349" s="661" t="s">
        <v>3506</v>
      </c>
      <c r="D349" s="742" t="s">
        <v>4521</v>
      </c>
      <c r="E349" s="743" t="s">
        <v>3517</v>
      </c>
      <c r="F349" s="661" t="s">
        <v>3503</v>
      </c>
      <c r="G349" s="661" t="s">
        <v>3558</v>
      </c>
      <c r="H349" s="661" t="s">
        <v>1311</v>
      </c>
      <c r="I349" s="661" t="s">
        <v>3807</v>
      </c>
      <c r="J349" s="661" t="s">
        <v>3663</v>
      </c>
      <c r="K349" s="661" t="s">
        <v>3650</v>
      </c>
      <c r="L349" s="662">
        <v>92.38</v>
      </c>
      <c r="M349" s="662">
        <v>277.14</v>
      </c>
      <c r="N349" s="661">
        <v>3</v>
      </c>
      <c r="O349" s="744">
        <v>1.5</v>
      </c>
      <c r="P349" s="662">
        <v>184.76</v>
      </c>
      <c r="Q349" s="677">
        <v>0.66666666666666663</v>
      </c>
      <c r="R349" s="661">
        <v>2</v>
      </c>
      <c r="S349" s="677">
        <v>0.66666666666666663</v>
      </c>
      <c r="T349" s="744">
        <v>1</v>
      </c>
      <c r="U349" s="700">
        <v>0.66666666666666663</v>
      </c>
    </row>
    <row r="350" spans="1:21" ht="14.4" customHeight="1" x14ac:dyDescent="0.3">
      <c r="A350" s="660">
        <v>50</v>
      </c>
      <c r="B350" s="661" t="s">
        <v>564</v>
      </c>
      <c r="C350" s="661" t="s">
        <v>3506</v>
      </c>
      <c r="D350" s="742" t="s">
        <v>4521</v>
      </c>
      <c r="E350" s="743" t="s">
        <v>3517</v>
      </c>
      <c r="F350" s="661" t="s">
        <v>3503</v>
      </c>
      <c r="G350" s="661" t="s">
        <v>3558</v>
      </c>
      <c r="H350" s="661" t="s">
        <v>1311</v>
      </c>
      <c r="I350" s="661" t="s">
        <v>3662</v>
      </c>
      <c r="J350" s="661" t="s">
        <v>3663</v>
      </c>
      <c r="K350" s="661" t="s">
        <v>977</v>
      </c>
      <c r="L350" s="662">
        <v>184.74</v>
      </c>
      <c r="M350" s="662">
        <v>184.74</v>
      </c>
      <c r="N350" s="661">
        <v>1</v>
      </c>
      <c r="O350" s="744">
        <v>0.5</v>
      </c>
      <c r="P350" s="662"/>
      <c r="Q350" s="677">
        <v>0</v>
      </c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50</v>
      </c>
      <c r="B351" s="661" t="s">
        <v>564</v>
      </c>
      <c r="C351" s="661" t="s">
        <v>3506</v>
      </c>
      <c r="D351" s="742" t="s">
        <v>4521</v>
      </c>
      <c r="E351" s="743" t="s">
        <v>3517</v>
      </c>
      <c r="F351" s="661" t="s">
        <v>3503</v>
      </c>
      <c r="G351" s="661" t="s">
        <v>3558</v>
      </c>
      <c r="H351" s="661" t="s">
        <v>1311</v>
      </c>
      <c r="I351" s="661" t="s">
        <v>3621</v>
      </c>
      <c r="J351" s="661" t="s">
        <v>3622</v>
      </c>
      <c r="K351" s="661" t="s">
        <v>3623</v>
      </c>
      <c r="L351" s="662">
        <v>120.61</v>
      </c>
      <c r="M351" s="662">
        <v>120.61</v>
      </c>
      <c r="N351" s="661">
        <v>1</v>
      </c>
      <c r="O351" s="744">
        <v>0.5</v>
      </c>
      <c r="P351" s="662"/>
      <c r="Q351" s="677">
        <v>0</v>
      </c>
      <c r="R351" s="661"/>
      <c r="S351" s="677">
        <v>0</v>
      </c>
      <c r="T351" s="744"/>
      <c r="U351" s="700">
        <v>0</v>
      </c>
    </row>
    <row r="352" spans="1:21" ht="14.4" customHeight="1" x14ac:dyDescent="0.3">
      <c r="A352" s="660">
        <v>50</v>
      </c>
      <c r="B352" s="661" t="s">
        <v>564</v>
      </c>
      <c r="C352" s="661" t="s">
        <v>3506</v>
      </c>
      <c r="D352" s="742" t="s">
        <v>4521</v>
      </c>
      <c r="E352" s="743" t="s">
        <v>3519</v>
      </c>
      <c r="F352" s="661" t="s">
        <v>3503</v>
      </c>
      <c r="G352" s="661" t="s">
        <v>3525</v>
      </c>
      <c r="H352" s="661" t="s">
        <v>1311</v>
      </c>
      <c r="I352" s="661" t="s">
        <v>1334</v>
      </c>
      <c r="J352" s="661" t="s">
        <v>1331</v>
      </c>
      <c r="K352" s="661" t="s">
        <v>3374</v>
      </c>
      <c r="L352" s="662">
        <v>144.01</v>
      </c>
      <c r="M352" s="662">
        <v>144.01</v>
      </c>
      <c r="N352" s="661">
        <v>1</v>
      </c>
      <c r="O352" s="744">
        <v>0.5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50</v>
      </c>
      <c r="B353" s="661" t="s">
        <v>564</v>
      </c>
      <c r="C353" s="661" t="s">
        <v>3506</v>
      </c>
      <c r="D353" s="742" t="s">
        <v>4521</v>
      </c>
      <c r="E353" s="743" t="s">
        <v>3519</v>
      </c>
      <c r="F353" s="661" t="s">
        <v>3503</v>
      </c>
      <c r="G353" s="661" t="s">
        <v>3675</v>
      </c>
      <c r="H353" s="661" t="s">
        <v>565</v>
      </c>
      <c r="I353" s="661" t="s">
        <v>3952</v>
      </c>
      <c r="J353" s="661" t="s">
        <v>3953</v>
      </c>
      <c r="K353" s="661" t="s">
        <v>3954</v>
      </c>
      <c r="L353" s="662">
        <v>154.36000000000001</v>
      </c>
      <c r="M353" s="662">
        <v>154.36000000000001</v>
      </c>
      <c r="N353" s="661">
        <v>1</v>
      </c>
      <c r="O353" s="744">
        <v>1</v>
      </c>
      <c r="P353" s="662"/>
      <c r="Q353" s="677">
        <v>0</v>
      </c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50</v>
      </c>
      <c r="B354" s="661" t="s">
        <v>564</v>
      </c>
      <c r="C354" s="661" t="s">
        <v>3506</v>
      </c>
      <c r="D354" s="742" t="s">
        <v>4521</v>
      </c>
      <c r="E354" s="743" t="s">
        <v>3519</v>
      </c>
      <c r="F354" s="661" t="s">
        <v>3503</v>
      </c>
      <c r="G354" s="661" t="s">
        <v>3526</v>
      </c>
      <c r="H354" s="661" t="s">
        <v>1311</v>
      </c>
      <c r="I354" s="661" t="s">
        <v>1495</v>
      </c>
      <c r="J354" s="661" t="s">
        <v>1500</v>
      </c>
      <c r="K354" s="661" t="s">
        <v>1512</v>
      </c>
      <c r="L354" s="662">
        <v>181.13</v>
      </c>
      <c r="M354" s="662">
        <v>362.26</v>
      </c>
      <c r="N354" s="661">
        <v>2</v>
      </c>
      <c r="O354" s="744">
        <v>1</v>
      </c>
      <c r="P354" s="662">
        <v>181.13</v>
      </c>
      <c r="Q354" s="677">
        <v>0.5</v>
      </c>
      <c r="R354" s="661">
        <v>1</v>
      </c>
      <c r="S354" s="677">
        <v>0.5</v>
      </c>
      <c r="T354" s="744">
        <v>0.5</v>
      </c>
      <c r="U354" s="700">
        <v>0.5</v>
      </c>
    </row>
    <row r="355" spans="1:21" ht="14.4" customHeight="1" x14ac:dyDescent="0.3">
      <c r="A355" s="660">
        <v>50</v>
      </c>
      <c r="B355" s="661" t="s">
        <v>564</v>
      </c>
      <c r="C355" s="661" t="s">
        <v>3506</v>
      </c>
      <c r="D355" s="742" t="s">
        <v>4521</v>
      </c>
      <c r="E355" s="743" t="s">
        <v>3519</v>
      </c>
      <c r="F355" s="661" t="s">
        <v>3503</v>
      </c>
      <c r="G355" s="661" t="s">
        <v>3529</v>
      </c>
      <c r="H355" s="661" t="s">
        <v>1311</v>
      </c>
      <c r="I355" s="661" t="s">
        <v>1377</v>
      </c>
      <c r="J355" s="661" t="s">
        <v>1378</v>
      </c>
      <c r="K355" s="661" t="s">
        <v>1165</v>
      </c>
      <c r="L355" s="662">
        <v>35.11</v>
      </c>
      <c r="M355" s="662">
        <v>35.11</v>
      </c>
      <c r="N355" s="661">
        <v>1</v>
      </c>
      <c r="O355" s="744">
        <v>0.5</v>
      </c>
      <c r="P355" s="662">
        <v>35.11</v>
      </c>
      <c r="Q355" s="677">
        <v>1</v>
      </c>
      <c r="R355" s="661">
        <v>1</v>
      </c>
      <c r="S355" s="677">
        <v>1</v>
      </c>
      <c r="T355" s="744">
        <v>0.5</v>
      </c>
      <c r="U355" s="700">
        <v>1</v>
      </c>
    </row>
    <row r="356" spans="1:21" ht="14.4" customHeight="1" x14ac:dyDescent="0.3">
      <c r="A356" s="660">
        <v>50</v>
      </c>
      <c r="B356" s="661" t="s">
        <v>564</v>
      </c>
      <c r="C356" s="661" t="s">
        <v>3506</v>
      </c>
      <c r="D356" s="742" t="s">
        <v>4521</v>
      </c>
      <c r="E356" s="743" t="s">
        <v>3519</v>
      </c>
      <c r="F356" s="661" t="s">
        <v>3503</v>
      </c>
      <c r="G356" s="661" t="s">
        <v>3529</v>
      </c>
      <c r="H356" s="661" t="s">
        <v>1311</v>
      </c>
      <c r="I356" s="661" t="s">
        <v>1380</v>
      </c>
      <c r="J356" s="661" t="s">
        <v>1381</v>
      </c>
      <c r="K356" s="661" t="s">
        <v>1382</v>
      </c>
      <c r="L356" s="662">
        <v>70.23</v>
      </c>
      <c r="M356" s="662">
        <v>70.23</v>
      </c>
      <c r="N356" s="661">
        <v>1</v>
      </c>
      <c r="O356" s="744">
        <v>0.5</v>
      </c>
      <c r="P356" s="662"/>
      <c r="Q356" s="677">
        <v>0</v>
      </c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50</v>
      </c>
      <c r="B357" s="661" t="s">
        <v>564</v>
      </c>
      <c r="C357" s="661" t="s">
        <v>3506</v>
      </c>
      <c r="D357" s="742" t="s">
        <v>4521</v>
      </c>
      <c r="E357" s="743" t="s">
        <v>3519</v>
      </c>
      <c r="F357" s="661" t="s">
        <v>3503</v>
      </c>
      <c r="G357" s="661" t="s">
        <v>3567</v>
      </c>
      <c r="H357" s="661" t="s">
        <v>1311</v>
      </c>
      <c r="I357" s="661" t="s">
        <v>1465</v>
      </c>
      <c r="J357" s="661" t="s">
        <v>1466</v>
      </c>
      <c r="K357" s="661" t="s">
        <v>3450</v>
      </c>
      <c r="L357" s="662">
        <v>65.989999999999995</v>
      </c>
      <c r="M357" s="662">
        <v>65.989999999999995</v>
      </c>
      <c r="N357" s="661">
        <v>1</v>
      </c>
      <c r="O357" s="744">
        <v>0.5</v>
      </c>
      <c r="P357" s="662"/>
      <c r="Q357" s="677">
        <v>0</v>
      </c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50</v>
      </c>
      <c r="B358" s="661" t="s">
        <v>564</v>
      </c>
      <c r="C358" s="661" t="s">
        <v>3506</v>
      </c>
      <c r="D358" s="742" t="s">
        <v>4521</v>
      </c>
      <c r="E358" s="743" t="s">
        <v>3519</v>
      </c>
      <c r="F358" s="661" t="s">
        <v>3503</v>
      </c>
      <c r="G358" s="661" t="s">
        <v>3530</v>
      </c>
      <c r="H358" s="661" t="s">
        <v>565</v>
      </c>
      <c r="I358" s="661" t="s">
        <v>3531</v>
      </c>
      <c r="J358" s="661" t="s">
        <v>3532</v>
      </c>
      <c r="K358" s="661" t="s">
        <v>3533</v>
      </c>
      <c r="L358" s="662">
        <v>0</v>
      </c>
      <c r="M358" s="662">
        <v>0</v>
      </c>
      <c r="N358" s="661">
        <v>1</v>
      </c>
      <c r="O358" s="744">
        <v>0.5</v>
      </c>
      <c r="P358" s="662"/>
      <c r="Q358" s="677"/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50</v>
      </c>
      <c r="B359" s="661" t="s">
        <v>564</v>
      </c>
      <c r="C359" s="661" t="s">
        <v>3506</v>
      </c>
      <c r="D359" s="742" t="s">
        <v>4521</v>
      </c>
      <c r="E359" s="743" t="s">
        <v>3519</v>
      </c>
      <c r="F359" s="661" t="s">
        <v>3503</v>
      </c>
      <c r="G359" s="661" t="s">
        <v>3534</v>
      </c>
      <c r="H359" s="661" t="s">
        <v>565</v>
      </c>
      <c r="I359" s="661" t="s">
        <v>1814</v>
      </c>
      <c r="J359" s="661" t="s">
        <v>1815</v>
      </c>
      <c r="K359" s="661" t="s">
        <v>1799</v>
      </c>
      <c r="L359" s="662">
        <v>32.270000000000003</v>
      </c>
      <c r="M359" s="662">
        <v>32.270000000000003</v>
      </c>
      <c r="N359" s="661">
        <v>1</v>
      </c>
      <c r="O359" s="744">
        <v>0.5</v>
      </c>
      <c r="P359" s="662"/>
      <c r="Q359" s="677">
        <v>0</v>
      </c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50</v>
      </c>
      <c r="B360" s="661" t="s">
        <v>564</v>
      </c>
      <c r="C360" s="661" t="s">
        <v>3506</v>
      </c>
      <c r="D360" s="742" t="s">
        <v>4521</v>
      </c>
      <c r="E360" s="743" t="s">
        <v>3519</v>
      </c>
      <c r="F360" s="661" t="s">
        <v>3503</v>
      </c>
      <c r="G360" s="661" t="s">
        <v>3584</v>
      </c>
      <c r="H360" s="661" t="s">
        <v>565</v>
      </c>
      <c r="I360" s="661" t="s">
        <v>937</v>
      </c>
      <c r="J360" s="661" t="s">
        <v>938</v>
      </c>
      <c r="K360" s="661" t="s">
        <v>939</v>
      </c>
      <c r="L360" s="662">
        <v>33</v>
      </c>
      <c r="M360" s="662">
        <v>33</v>
      </c>
      <c r="N360" s="661">
        <v>1</v>
      </c>
      <c r="O360" s="744">
        <v>0.5</v>
      </c>
      <c r="P360" s="662"/>
      <c r="Q360" s="677">
        <v>0</v>
      </c>
      <c r="R360" s="661"/>
      <c r="S360" s="677">
        <v>0</v>
      </c>
      <c r="T360" s="744"/>
      <c r="U360" s="700">
        <v>0</v>
      </c>
    </row>
    <row r="361" spans="1:21" ht="14.4" customHeight="1" x14ac:dyDescent="0.3">
      <c r="A361" s="660">
        <v>50</v>
      </c>
      <c r="B361" s="661" t="s">
        <v>564</v>
      </c>
      <c r="C361" s="661" t="s">
        <v>3506</v>
      </c>
      <c r="D361" s="742" t="s">
        <v>4521</v>
      </c>
      <c r="E361" s="743" t="s">
        <v>3519</v>
      </c>
      <c r="F361" s="661" t="s">
        <v>3503</v>
      </c>
      <c r="G361" s="661" t="s">
        <v>3538</v>
      </c>
      <c r="H361" s="661" t="s">
        <v>565</v>
      </c>
      <c r="I361" s="661" t="s">
        <v>3729</v>
      </c>
      <c r="J361" s="661" t="s">
        <v>3727</v>
      </c>
      <c r="K361" s="661" t="s">
        <v>3728</v>
      </c>
      <c r="L361" s="662">
        <v>0</v>
      </c>
      <c r="M361" s="662">
        <v>0</v>
      </c>
      <c r="N361" s="661">
        <v>1</v>
      </c>
      <c r="O361" s="744">
        <v>1</v>
      </c>
      <c r="P361" s="662"/>
      <c r="Q361" s="677"/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50</v>
      </c>
      <c r="B362" s="661" t="s">
        <v>564</v>
      </c>
      <c r="C362" s="661" t="s">
        <v>3506</v>
      </c>
      <c r="D362" s="742" t="s">
        <v>4521</v>
      </c>
      <c r="E362" s="743" t="s">
        <v>3519</v>
      </c>
      <c r="F362" s="661" t="s">
        <v>3503</v>
      </c>
      <c r="G362" s="661" t="s">
        <v>3538</v>
      </c>
      <c r="H362" s="661" t="s">
        <v>1311</v>
      </c>
      <c r="I362" s="661" t="s">
        <v>1574</v>
      </c>
      <c r="J362" s="661" t="s">
        <v>1562</v>
      </c>
      <c r="K362" s="661" t="s">
        <v>1575</v>
      </c>
      <c r="L362" s="662">
        <v>186.87</v>
      </c>
      <c r="M362" s="662">
        <v>186.87</v>
      </c>
      <c r="N362" s="661">
        <v>1</v>
      </c>
      <c r="O362" s="744">
        <v>0.5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50</v>
      </c>
      <c r="B363" s="661" t="s">
        <v>564</v>
      </c>
      <c r="C363" s="661" t="s">
        <v>3506</v>
      </c>
      <c r="D363" s="742" t="s">
        <v>4521</v>
      </c>
      <c r="E363" s="743" t="s">
        <v>3519</v>
      </c>
      <c r="F363" s="661" t="s">
        <v>3503</v>
      </c>
      <c r="G363" s="661" t="s">
        <v>3541</v>
      </c>
      <c r="H363" s="661" t="s">
        <v>565</v>
      </c>
      <c r="I363" s="661" t="s">
        <v>926</v>
      </c>
      <c r="J363" s="661" t="s">
        <v>3595</v>
      </c>
      <c r="K363" s="661" t="s">
        <v>3875</v>
      </c>
      <c r="L363" s="662">
        <v>31.65</v>
      </c>
      <c r="M363" s="662">
        <v>63.3</v>
      </c>
      <c r="N363" s="661">
        <v>2</v>
      </c>
      <c r="O363" s="744">
        <v>1.5</v>
      </c>
      <c r="P363" s="662"/>
      <c r="Q363" s="677">
        <v>0</v>
      </c>
      <c r="R363" s="661"/>
      <c r="S363" s="677">
        <v>0</v>
      </c>
      <c r="T363" s="744"/>
      <c r="U363" s="700">
        <v>0</v>
      </c>
    </row>
    <row r="364" spans="1:21" ht="14.4" customHeight="1" x14ac:dyDescent="0.3">
      <c r="A364" s="660">
        <v>50</v>
      </c>
      <c r="B364" s="661" t="s">
        <v>564</v>
      </c>
      <c r="C364" s="661" t="s">
        <v>3506</v>
      </c>
      <c r="D364" s="742" t="s">
        <v>4521</v>
      </c>
      <c r="E364" s="743" t="s">
        <v>3519</v>
      </c>
      <c r="F364" s="661" t="s">
        <v>3503</v>
      </c>
      <c r="G364" s="661" t="s">
        <v>3955</v>
      </c>
      <c r="H364" s="661" t="s">
        <v>565</v>
      </c>
      <c r="I364" s="661" t="s">
        <v>3956</v>
      </c>
      <c r="J364" s="661" t="s">
        <v>3957</v>
      </c>
      <c r="K364" s="661" t="s">
        <v>3784</v>
      </c>
      <c r="L364" s="662">
        <v>106.08</v>
      </c>
      <c r="M364" s="662">
        <v>106.08</v>
      </c>
      <c r="N364" s="661">
        <v>1</v>
      </c>
      <c r="O364" s="744">
        <v>0.5</v>
      </c>
      <c r="P364" s="662"/>
      <c r="Q364" s="677">
        <v>0</v>
      </c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50</v>
      </c>
      <c r="B365" s="661" t="s">
        <v>564</v>
      </c>
      <c r="C365" s="661" t="s">
        <v>3506</v>
      </c>
      <c r="D365" s="742" t="s">
        <v>4521</v>
      </c>
      <c r="E365" s="743" t="s">
        <v>3519</v>
      </c>
      <c r="F365" s="661" t="s">
        <v>3503</v>
      </c>
      <c r="G365" s="661" t="s">
        <v>3547</v>
      </c>
      <c r="H365" s="661" t="s">
        <v>1311</v>
      </c>
      <c r="I365" s="661" t="s">
        <v>1437</v>
      </c>
      <c r="J365" s="661" t="s">
        <v>1438</v>
      </c>
      <c r="K365" s="661" t="s">
        <v>1165</v>
      </c>
      <c r="L365" s="662">
        <v>48.27</v>
      </c>
      <c r="M365" s="662">
        <v>48.27</v>
      </c>
      <c r="N365" s="661">
        <v>1</v>
      </c>
      <c r="O365" s="744">
        <v>0.5</v>
      </c>
      <c r="P365" s="662"/>
      <c r="Q365" s="677">
        <v>0</v>
      </c>
      <c r="R365" s="661"/>
      <c r="S365" s="677">
        <v>0</v>
      </c>
      <c r="T365" s="744"/>
      <c r="U365" s="700">
        <v>0</v>
      </c>
    </row>
    <row r="366" spans="1:21" ht="14.4" customHeight="1" x14ac:dyDescent="0.3">
      <c r="A366" s="660">
        <v>50</v>
      </c>
      <c r="B366" s="661" t="s">
        <v>564</v>
      </c>
      <c r="C366" s="661" t="s">
        <v>3506</v>
      </c>
      <c r="D366" s="742" t="s">
        <v>4521</v>
      </c>
      <c r="E366" s="743" t="s">
        <v>3519</v>
      </c>
      <c r="F366" s="661" t="s">
        <v>3503</v>
      </c>
      <c r="G366" s="661" t="s">
        <v>3958</v>
      </c>
      <c r="H366" s="661" t="s">
        <v>565</v>
      </c>
      <c r="I366" s="661" t="s">
        <v>3959</v>
      </c>
      <c r="J366" s="661" t="s">
        <v>3960</v>
      </c>
      <c r="K366" s="661" t="s">
        <v>3961</v>
      </c>
      <c r="L366" s="662">
        <v>120.14</v>
      </c>
      <c r="M366" s="662">
        <v>120.14</v>
      </c>
      <c r="N366" s="661">
        <v>1</v>
      </c>
      <c r="O366" s="744">
        <v>1</v>
      </c>
      <c r="P366" s="662"/>
      <c r="Q366" s="677">
        <v>0</v>
      </c>
      <c r="R366" s="661"/>
      <c r="S366" s="677">
        <v>0</v>
      </c>
      <c r="T366" s="744"/>
      <c r="U366" s="700">
        <v>0</v>
      </c>
    </row>
    <row r="367" spans="1:21" ht="14.4" customHeight="1" x14ac:dyDescent="0.3">
      <c r="A367" s="660">
        <v>50</v>
      </c>
      <c r="B367" s="661" t="s">
        <v>564</v>
      </c>
      <c r="C367" s="661" t="s">
        <v>3506</v>
      </c>
      <c r="D367" s="742" t="s">
        <v>4521</v>
      </c>
      <c r="E367" s="743" t="s">
        <v>3519</v>
      </c>
      <c r="F367" s="661" t="s">
        <v>3503</v>
      </c>
      <c r="G367" s="661" t="s">
        <v>3962</v>
      </c>
      <c r="H367" s="661" t="s">
        <v>565</v>
      </c>
      <c r="I367" s="661" t="s">
        <v>3963</v>
      </c>
      <c r="J367" s="661" t="s">
        <v>3964</v>
      </c>
      <c r="K367" s="661" t="s">
        <v>3965</v>
      </c>
      <c r="L367" s="662">
        <v>1906.97</v>
      </c>
      <c r="M367" s="662">
        <v>1906.97</v>
      </c>
      <c r="N367" s="661">
        <v>1</v>
      </c>
      <c r="O367" s="744">
        <v>0.5</v>
      </c>
      <c r="P367" s="662"/>
      <c r="Q367" s="677">
        <v>0</v>
      </c>
      <c r="R367" s="661"/>
      <c r="S367" s="677">
        <v>0</v>
      </c>
      <c r="T367" s="744"/>
      <c r="U367" s="700">
        <v>0</v>
      </c>
    </row>
    <row r="368" spans="1:21" ht="14.4" customHeight="1" x14ac:dyDescent="0.3">
      <c r="A368" s="660">
        <v>50</v>
      </c>
      <c r="B368" s="661" t="s">
        <v>564</v>
      </c>
      <c r="C368" s="661" t="s">
        <v>3506</v>
      </c>
      <c r="D368" s="742" t="s">
        <v>4521</v>
      </c>
      <c r="E368" s="743" t="s">
        <v>3520</v>
      </c>
      <c r="F368" s="661" t="s">
        <v>3503</v>
      </c>
      <c r="G368" s="661" t="s">
        <v>3966</v>
      </c>
      <c r="H368" s="661" t="s">
        <v>565</v>
      </c>
      <c r="I368" s="661" t="s">
        <v>2577</v>
      </c>
      <c r="J368" s="661" t="s">
        <v>2578</v>
      </c>
      <c r="K368" s="661" t="s">
        <v>2579</v>
      </c>
      <c r="L368" s="662">
        <v>263.26</v>
      </c>
      <c r="M368" s="662">
        <v>263.26</v>
      </c>
      <c r="N368" s="661">
        <v>1</v>
      </c>
      <c r="O368" s="744">
        <v>1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50</v>
      </c>
      <c r="B369" s="661" t="s">
        <v>564</v>
      </c>
      <c r="C369" s="661" t="s">
        <v>3506</v>
      </c>
      <c r="D369" s="742" t="s">
        <v>4521</v>
      </c>
      <c r="E369" s="743" t="s">
        <v>3520</v>
      </c>
      <c r="F369" s="661" t="s">
        <v>3503</v>
      </c>
      <c r="G369" s="661" t="s">
        <v>3967</v>
      </c>
      <c r="H369" s="661" t="s">
        <v>565</v>
      </c>
      <c r="I369" s="661" t="s">
        <v>3968</v>
      </c>
      <c r="J369" s="661" t="s">
        <v>3969</v>
      </c>
      <c r="K369" s="661" t="s">
        <v>3970</v>
      </c>
      <c r="L369" s="662">
        <v>0</v>
      </c>
      <c r="M369" s="662">
        <v>0</v>
      </c>
      <c r="N369" s="661">
        <v>1</v>
      </c>
      <c r="O369" s="744">
        <v>0.5</v>
      </c>
      <c r="P369" s="662"/>
      <c r="Q369" s="677"/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50</v>
      </c>
      <c r="B370" s="661" t="s">
        <v>564</v>
      </c>
      <c r="C370" s="661" t="s">
        <v>3506</v>
      </c>
      <c r="D370" s="742" t="s">
        <v>4521</v>
      </c>
      <c r="E370" s="743" t="s">
        <v>3520</v>
      </c>
      <c r="F370" s="661" t="s">
        <v>3503</v>
      </c>
      <c r="G370" s="661" t="s">
        <v>3605</v>
      </c>
      <c r="H370" s="661" t="s">
        <v>1311</v>
      </c>
      <c r="I370" s="661" t="s">
        <v>3606</v>
      </c>
      <c r="J370" s="661" t="s">
        <v>1546</v>
      </c>
      <c r="K370" s="661" t="s">
        <v>1088</v>
      </c>
      <c r="L370" s="662">
        <v>194.54</v>
      </c>
      <c r="M370" s="662">
        <v>194.54</v>
      </c>
      <c r="N370" s="661">
        <v>1</v>
      </c>
      <c r="O370" s="744">
        <v>0.5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50</v>
      </c>
      <c r="B371" s="661" t="s">
        <v>564</v>
      </c>
      <c r="C371" s="661" t="s">
        <v>3506</v>
      </c>
      <c r="D371" s="742" t="s">
        <v>4521</v>
      </c>
      <c r="E371" s="743" t="s">
        <v>3521</v>
      </c>
      <c r="F371" s="661" t="s">
        <v>3503</v>
      </c>
      <c r="G371" s="661" t="s">
        <v>3971</v>
      </c>
      <c r="H371" s="661" t="s">
        <v>565</v>
      </c>
      <c r="I371" s="661" t="s">
        <v>806</v>
      </c>
      <c r="J371" s="661" t="s">
        <v>807</v>
      </c>
      <c r="K371" s="661" t="s">
        <v>3972</v>
      </c>
      <c r="L371" s="662">
        <v>0</v>
      </c>
      <c r="M371" s="662">
        <v>0</v>
      </c>
      <c r="N371" s="661">
        <v>1</v>
      </c>
      <c r="O371" s="744">
        <v>0.5</v>
      </c>
      <c r="P371" s="662"/>
      <c r="Q371" s="677"/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50</v>
      </c>
      <c r="B372" s="661" t="s">
        <v>564</v>
      </c>
      <c r="C372" s="661" t="s">
        <v>3506</v>
      </c>
      <c r="D372" s="742" t="s">
        <v>4521</v>
      </c>
      <c r="E372" s="743" t="s">
        <v>3521</v>
      </c>
      <c r="F372" s="661" t="s">
        <v>3503</v>
      </c>
      <c r="G372" s="661" t="s">
        <v>3525</v>
      </c>
      <c r="H372" s="661" t="s">
        <v>1311</v>
      </c>
      <c r="I372" s="661" t="s">
        <v>1330</v>
      </c>
      <c r="J372" s="661" t="s">
        <v>1331</v>
      </c>
      <c r="K372" s="661" t="s">
        <v>3373</v>
      </c>
      <c r="L372" s="662">
        <v>72</v>
      </c>
      <c r="M372" s="662">
        <v>72</v>
      </c>
      <c r="N372" s="661">
        <v>1</v>
      </c>
      <c r="O372" s="744">
        <v>0.5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50</v>
      </c>
      <c r="B373" s="661" t="s">
        <v>564</v>
      </c>
      <c r="C373" s="661" t="s">
        <v>3506</v>
      </c>
      <c r="D373" s="742" t="s">
        <v>4521</v>
      </c>
      <c r="E373" s="743" t="s">
        <v>3521</v>
      </c>
      <c r="F373" s="661" t="s">
        <v>3503</v>
      </c>
      <c r="G373" s="661" t="s">
        <v>3526</v>
      </c>
      <c r="H373" s="661" t="s">
        <v>1311</v>
      </c>
      <c r="I373" s="661" t="s">
        <v>1421</v>
      </c>
      <c r="J373" s="661" t="s">
        <v>1426</v>
      </c>
      <c r="K373" s="661" t="s">
        <v>931</v>
      </c>
      <c r="L373" s="662">
        <v>124.91</v>
      </c>
      <c r="M373" s="662">
        <v>124.91</v>
      </c>
      <c r="N373" s="661">
        <v>1</v>
      </c>
      <c r="O373" s="744">
        <v>0.5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50</v>
      </c>
      <c r="B374" s="661" t="s">
        <v>564</v>
      </c>
      <c r="C374" s="661" t="s">
        <v>3506</v>
      </c>
      <c r="D374" s="742" t="s">
        <v>4521</v>
      </c>
      <c r="E374" s="743" t="s">
        <v>3521</v>
      </c>
      <c r="F374" s="661" t="s">
        <v>3503</v>
      </c>
      <c r="G374" s="661" t="s">
        <v>3526</v>
      </c>
      <c r="H374" s="661" t="s">
        <v>1311</v>
      </c>
      <c r="I374" s="661" t="s">
        <v>1421</v>
      </c>
      <c r="J374" s="661" t="s">
        <v>1426</v>
      </c>
      <c r="K374" s="661" t="s">
        <v>931</v>
      </c>
      <c r="L374" s="662">
        <v>117.73</v>
      </c>
      <c r="M374" s="662">
        <v>117.73</v>
      </c>
      <c r="N374" s="661">
        <v>1</v>
      </c>
      <c r="O374" s="744">
        <v>0.5</v>
      </c>
      <c r="P374" s="662"/>
      <c r="Q374" s="677">
        <v>0</v>
      </c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50</v>
      </c>
      <c r="B375" s="661" t="s">
        <v>564</v>
      </c>
      <c r="C375" s="661" t="s">
        <v>3506</v>
      </c>
      <c r="D375" s="742" t="s">
        <v>4521</v>
      </c>
      <c r="E375" s="743" t="s">
        <v>3521</v>
      </c>
      <c r="F375" s="661" t="s">
        <v>3503</v>
      </c>
      <c r="G375" s="661" t="s">
        <v>3526</v>
      </c>
      <c r="H375" s="661" t="s">
        <v>1311</v>
      </c>
      <c r="I375" s="661" t="s">
        <v>1495</v>
      </c>
      <c r="J375" s="661" t="s">
        <v>1500</v>
      </c>
      <c r="K375" s="661" t="s">
        <v>1512</v>
      </c>
      <c r="L375" s="662">
        <v>193.1</v>
      </c>
      <c r="M375" s="662">
        <v>386.2</v>
      </c>
      <c r="N375" s="661">
        <v>2</v>
      </c>
      <c r="O375" s="744">
        <v>1</v>
      </c>
      <c r="P375" s="662"/>
      <c r="Q375" s="677">
        <v>0</v>
      </c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50</v>
      </c>
      <c r="B376" s="661" t="s">
        <v>564</v>
      </c>
      <c r="C376" s="661" t="s">
        <v>3506</v>
      </c>
      <c r="D376" s="742" t="s">
        <v>4521</v>
      </c>
      <c r="E376" s="743" t="s">
        <v>3521</v>
      </c>
      <c r="F376" s="661" t="s">
        <v>3503</v>
      </c>
      <c r="G376" s="661" t="s">
        <v>3526</v>
      </c>
      <c r="H376" s="661" t="s">
        <v>1311</v>
      </c>
      <c r="I376" s="661" t="s">
        <v>1495</v>
      </c>
      <c r="J376" s="661" t="s">
        <v>1500</v>
      </c>
      <c r="K376" s="661" t="s">
        <v>1512</v>
      </c>
      <c r="L376" s="662">
        <v>181.13</v>
      </c>
      <c r="M376" s="662">
        <v>543.39</v>
      </c>
      <c r="N376" s="661">
        <v>3</v>
      </c>
      <c r="O376" s="744">
        <v>2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50</v>
      </c>
      <c r="B377" s="661" t="s">
        <v>564</v>
      </c>
      <c r="C377" s="661" t="s">
        <v>3506</v>
      </c>
      <c r="D377" s="742" t="s">
        <v>4521</v>
      </c>
      <c r="E377" s="743" t="s">
        <v>3521</v>
      </c>
      <c r="F377" s="661" t="s">
        <v>3503</v>
      </c>
      <c r="G377" s="661" t="s">
        <v>3529</v>
      </c>
      <c r="H377" s="661" t="s">
        <v>1311</v>
      </c>
      <c r="I377" s="661" t="s">
        <v>1377</v>
      </c>
      <c r="J377" s="661" t="s">
        <v>1378</v>
      </c>
      <c r="K377" s="661" t="s">
        <v>1165</v>
      </c>
      <c r="L377" s="662">
        <v>35.11</v>
      </c>
      <c r="M377" s="662">
        <v>210.66000000000003</v>
      </c>
      <c r="N377" s="661">
        <v>6</v>
      </c>
      <c r="O377" s="744">
        <v>3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50</v>
      </c>
      <c r="B378" s="661" t="s">
        <v>564</v>
      </c>
      <c r="C378" s="661" t="s">
        <v>3506</v>
      </c>
      <c r="D378" s="742" t="s">
        <v>4521</v>
      </c>
      <c r="E378" s="743" t="s">
        <v>3521</v>
      </c>
      <c r="F378" s="661" t="s">
        <v>3503</v>
      </c>
      <c r="G378" s="661" t="s">
        <v>3566</v>
      </c>
      <c r="H378" s="661" t="s">
        <v>565</v>
      </c>
      <c r="I378" s="661" t="s">
        <v>1653</v>
      </c>
      <c r="J378" s="661" t="s">
        <v>1654</v>
      </c>
      <c r="K378" s="661" t="s">
        <v>3432</v>
      </c>
      <c r="L378" s="662">
        <v>66.819999999999993</v>
      </c>
      <c r="M378" s="662">
        <v>66.819999999999993</v>
      </c>
      <c r="N378" s="661">
        <v>1</v>
      </c>
      <c r="O378" s="744">
        <v>0.5</v>
      </c>
      <c r="P378" s="662"/>
      <c r="Q378" s="677">
        <v>0</v>
      </c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50</v>
      </c>
      <c r="B379" s="661" t="s">
        <v>564</v>
      </c>
      <c r="C379" s="661" t="s">
        <v>3506</v>
      </c>
      <c r="D379" s="742" t="s">
        <v>4521</v>
      </c>
      <c r="E379" s="743" t="s">
        <v>3521</v>
      </c>
      <c r="F379" s="661" t="s">
        <v>3503</v>
      </c>
      <c r="G379" s="661" t="s">
        <v>3567</v>
      </c>
      <c r="H379" s="661" t="s">
        <v>1311</v>
      </c>
      <c r="I379" s="661" t="s">
        <v>3568</v>
      </c>
      <c r="J379" s="661" t="s">
        <v>1349</v>
      </c>
      <c r="K379" s="661" t="s">
        <v>3569</v>
      </c>
      <c r="L379" s="662">
        <v>132</v>
      </c>
      <c r="M379" s="662">
        <v>132</v>
      </c>
      <c r="N379" s="661">
        <v>1</v>
      </c>
      <c r="O379" s="744">
        <v>0.5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50</v>
      </c>
      <c r="B380" s="661" t="s">
        <v>564</v>
      </c>
      <c r="C380" s="661" t="s">
        <v>3506</v>
      </c>
      <c r="D380" s="742" t="s">
        <v>4521</v>
      </c>
      <c r="E380" s="743" t="s">
        <v>3521</v>
      </c>
      <c r="F380" s="661" t="s">
        <v>3503</v>
      </c>
      <c r="G380" s="661" t="s">
        <v>3530</v>
      </c>
      <c r="H380" s="661" t="s">
        <v>565</v>
      </c>
      <c r="I380" s="661" t="s">
        <v>3531</v>
      </c>
      <c r="J380" s="661" t="s">
        <v>3532</v>
      </c>
      <c r="K380" s="661" t="s">
        <v>3533</v>
      </c>
      <c r="L380" s="662">
        <v>0</v>
      </c>
      <c r="M380" s="662">
        <v>0</v>
      </c>
      <c r="N380" s="661">
        <v>3</v>
      </c>
      <c r="O380" s="744">
        <v>1.5</v>
      </c>
      <c r="P380" s="662"/>
      <c r="Q380" s="677"/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50</v>
      </c>
      <c r="B381" s="661" t="s">
        <v>564</v>
      </c>
      <c r="C381" s="661" t="s">
        <v>3506</v>
      </c>
      <c r="D381" s="742" t="s">
        <v>4521</v>
      </c>
      <c r="E381" s="743" t="s">
        <v>3521</v>
      </c>
      <c r="F381" s="661" t="s">
        <v>3503</v>
      </c>
      <c r="G381" s="661" t="s">
        <v>3703</v>
      </c>
      <c r="H381" s="661" t="s">
        <v>565</v>
      </c>
      <c r="I381" s="661" t="s">
        <v>3973</v>
      </c>
      <c r="J381" s="661" t="s">
        <v>3974</v>
      </c>
      <c r="K381" s="661" t="s">
        <v>1218</v>
      </c>
      <c r="L381" s="662">
        <v>61.67</v>
      </c>
      <c r="M381" s="662">
        <v>61.67</v>
      </c>
      <c r="N381" s="661">
        <v>1</v>
      </c>
      <c r="O381" s="744">
        <v>1</v>
      </c>
      <c r="P381" s="662"/>
      <c r="Q381" s="677">
        <v>0</v>
      </c>
      <c r="R381" s="661"/>
      <c r="S381" s="677">
        <v>0</v>
      </c>
      <c r="T381" s="744"/>
      <c r="U381" s="700">
        <v>0</v>
      </c>
    </row>
    <row r="382" spans="1:21" ht="14.4" customHeight="1" x14ac:dyDescent="0.3">
      <c r="A382" s="660">
        <v>50</v>
      </c>
      <c r="B382" s="661" t="s">
        <v>564</v>
      </c>
      <c r="C382" s="661" t="s">
        <v>3506</v>
      </c>
      <c r="D382" s="742" t="s">
        <v>4521</v>
      </c>
      <c r="E382" s="743" t="s">
        <v>3521</v>
      </c>
      <c r="F382" s="661" t="s">
        <v>3503</v>
      </c>
      <c r="G382" s="661" t="s">
        <v>3534</v>
      </c>
      <c r="H382" s="661" t="s">
        <v>565</v>
      </c>
      <c r="I382" s="661" t="s">
        <v>3630</v>
      </c>
      <c r="J382" s="661" t="s">
        <v>3583</v>
      </c>
      <c r="K382" s="661" t="s">
        <v>3537</v>
      </c>
      <c r="L382" s="662">
        <v>0</v>
      </c>
      <c r="M382" s="662">
        <v>0</v>
      </c>
      <c r="N382" s="661">
        <v>1</v>
      </c>
      <c r="O382" s="744">
        <v>0.5</v>
      </c>
      <c r="P382" s="662"/>
      <c r="Q382" s="677"/>
      <c r="R382" s="661"/>
      <c r="S382" s="677">
        <v>0</v>
      </c>
      <c r="T382" s="744"/>
      <c r="U382" s="700">
        <v>0</v>
      </c>
    </row>
    <row r="383" spans="1:21" ht="14.4" customHeight="1" x14ac:dyDescent="0.3">
      <c r="A383" s="660">
        <v>50</v>
      </c>
      <c r="B383" s="661" t="s">
        <v>564</v>
      </c>
      <c r="C383" s="661" t="s">
        <v>3506</v>
      </c>
      <c r="D383" s="742" t="s">
        <v>4521</v>
      </c>
      <c r="E383" s="743" t="s">
        <v>3521</v>
      </c>
      <c r="F383" s="661" t="s">
        <v>3503</v>
      </c>
      <c r="G383" s="661" t="s">
        <v>3584</v>
      </c>
      <c r="H383" s="661" t="s">
        <v>565</v>
      </c>
      <c r="I383" s="661" t="s">
        <v>937</v>
      </c>
      <c r="J383" s="661" t="s">
        <v>938</v>
      </c>
      <c r="K383" s="661" t="s">
        <v>939</v>
      </c>
      <c r="L383" s="662">
        <v>33</v>
      </c>
      <c r="M383" s="662">
        <v>33</v>
      </c>
      <c r="N383" s="661">
        <v>1</v>
      </c>
      <c r="O383" s="744">
        <v>0.5</v>
      </c>
      <c r="P383" s="662"/>
      <c r="Q383" s="677">
        <v>0</v>
      </c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50</v>
      </c>
      <c r="B384" s="661" t="s">
        <v>564</v>
      </c>
      <c r="C384" s="661" t="s">
        <v>3506</v>
      </c>
      <c r="D384" s="742" t="s">
        <v>4521</v>
      </c>
      <c r="E384" s="743" t="s">
        <v>3521</v>
      </c>
      <c r="F384" s="661" t="s">
        <v>3503</v>
      </c>
      <c r="G384" s="661" t="s">
        <v>3711</v>
      </c>
      <c r="H384" s="661" t="s">
        <v>565</v>
      </c>
      <c r="I384" s="661" t="s">
        <v>2465</v>
      </c>
      <c r="J384" s="661" t="s">
        <v>3715</v>
      </c>
      <c r="K384" s="661" t="s">
        <v>3608</v>
      </c>
      <c r="L384" s="662">
        <v>45.86</v>
      </c>
      <c r="M384" s="662">
        <v>91.72</v>
      </c>
      <c r="N384" s="661">
        <v>2</v>
      </c>
      <c r="O384" s="744">
        <v>1.5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50</v>
      </c>
      <c r="B385" s="661" t="s">
        <v>564</v>
      </c>
      <c r="C385" s="661" t="s">
        <v>3506</v>
      </c>
      <c r="D385" s="742" t="s">
        <v>4521</v>
      </c>
      <c r="E385" s="743" t="s">
        <v>3521</v>
      </c>
      <c r="F385" s="661" t="s">
        <v>3503</v>
      </c>
      <c r="G385" s="661" t="s">
        <v>3538</v>
      </c>
      <c r="H385" s="661" t="s">
        <v>1311</v>
      </c>
      <c r="I385" s="661" t="s">
        <v>1561</v>
      </c>
      <c r="J385" s="661" t="s">
        <v>1562</v>
      </c>
      <c r="K385" s="661" t="s">
        <v>1563</v>
      </c>
      <c r="L385" s="662">
        <v>93.43</v>
      </c>
      <c r="M385" s="662">
        <v>280.29000000000002</v>
      </c>
      <c r="N385" s="661">
        <v>3</v>
      </c>
      <c r="O385" s="744">
        <v>1.5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50</v>
      </c>
      <c r="B386" s="661" t="s">
        <v>564</v>
      </c>
      <c r="C386" s="661" t="s">
        <v>3506</v>
      </c>
      <c r="D386" s="742" t="s">
        <v>4521</v>
      </c>
      <c r="E386" s="743" t="s">
        <v>3521</v>
      </c>
      <c r="F386" s="661" t="s">
        <v>3503</v>
      </c>
      <c r="G386" s="661" t="s">
        <v>3541</v>
      </c>
      <c r="H386" s="661" t="s">
        <v>565</v>
      </c>
      <c r="I386" s="661" t="s">
        <v>926</v>
      </c>
      <c r="J386" s="661" t="s">
        <v>3595</v>
      </c>
      <c r="K386" s="661" t="s">
        <v>3875</v>
      </c>
      <c r="L386" s="662">
        <v>31.65</v>
      </c>
      <c r="M386" s="662">
        <v>31.65</v>
      </c>
      <c r="N386" s="661">
        <v>1</v>
      </c>
      <c r="O386" s="744">
        <v>0.5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50</v>
      </c>
      <c r="B387" s="661" t="s">
        <v>564</v>
      </c>
      <c r="C387" s="661" t="s">
        <v>3506</v>
      </c>
      <c r="D387" s="742" t="s">
        <v>4521</v>
      </c>
      <c r="E387" s="743" t="s">
        <v>3521</v>
      </c>
      <c r="F387" s="661" t="s">
        <v>3503</v>
      </c>
      <c r="G387" s="661" t="s">
        <v>3541</v>
      </c>
      <c r="H387" s="661" t="s">
        <v>565</v>
      </c>
      <c r="I387" s="661" t="s">
        <v>892</v>
      </c>
      <c r="J387" s="661" t="s">
        <v>3595</v>
      </c>
      <c r="K387" s="661" t="s">
        <v>3975</v>
      </c>
      <c r="L387" s="662">
        <v>10.55</v>
      </c>
      <c r="M387" s="662">
        <v>52.75</v>
      </c>
      <c r="N387" s="661">
        <v>5</v>
      </c>
      <c r="O387" s="744">
        <v>2.5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50</v>
      </c>
      <c r="B388" s="661" t="s">
        <v>564</v>
      </c>
      <c r="C388" s="661" t="s">
        <v>3506</v>
      </c>
      <c r="D388" s="742" t="s">
        <v>4521</v>
      </c>
      <c r="E388" s="743" t="s">
        <v>3521</v>
      </c>
      <c r="F388" s="661" t="s">
        <v>3503</v>
      </c>
      <c r="G388" s="661" t="s">
        <v>3541</v>
      </c>
      <c r="H388" s="661" t="s">
        <v>565</v>
      </c>
      <c r="I388" s="661" t="s">
        <v>3542</v>
      </c>
      <c r="J388" s="661" t="s">
        <v>958</v>
      </c>
      <c r="K388" s="661" t="s">
        <v>3537</v>
      </c>
      <c r="L388" s="662">
        <v>10.55</v>
      </c>
      <c r="M388" s="662">
        <v>10.55</v>
      </c>
      <c r="N388" s="661">
        <v>1</v>
      </c>
      <c r="O388" s="744">
        <v>0.5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50</v>
      </c>
      <c r="B389" s="661" t="s">
        <v>564</v>
      </c>
      <c r="C389" s="661" t="s">
        <v>3506</v>
      </c>
      <c r="D389" s="742" t="s">
        <v>4521</v>
      </c>
      <c r="E389" s="743" t="s">
        <v>3521</v>
      </c>
      <c r="F389" s="661" t="s">
        <v>3503</v>
      </c>
      <c r="G389" s="661" t="s">
        <v>3543</v>
      </c>
      <c r="H389" s="661" t="s">
        <v>565</v>
      </c>
      <c r="I389" s="661" t="s">
        <v>3637</v>
      </c>
      <c r="J389" s="661" t="s">
        <v>3638</v>
      </c>
      <c r="K389" s="661" t="s">
        <v>3639</v>
      </c>
      <c r="L389" s="662">
        <v>35.11</v>
      </c>
      <c r="M389" s="662">
        <v>35.11</v>
      </c>
      <c r="N389" s="661">
        <v>1</v>
      </c>
      <c r="O389" s="744">
        <v>0.5</v>
      </c>
      <c r="P389" s="662"/>
      <c r="Q389" s="677">
        <v>0</v>
      </c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50</v>
      </c>
      <c r="B390" s="661" t="s">
        <v>564</v>
      </c>
      <c r="C390" s="661" t="s">
        <v>3506</v>
      </c>
      <c r="D390" s="742" t="s">
        <v>4521</v>
      </c>
      <c r="E390" s="743" t="s">
        <v>3521</v>
      </c>
      <c r="F390" s="661" t="s">
        <v>3503</v>
      </c>
      <c r="G390" s="661" t="s">
        <v>3543</v>
      </c>
      <c r="H390" s="661" t="s">
        <v>565</v>
      </c>
      <c r="I390" s="661" t="s">
        <v>3760</v>
      </c>
      <c r="J390" s="661" t="s">
        <v>746</v>
      </c>
      <c r="K390" s="661" t="s">
        <v>3761</v>
      </c>
      <c r="L390" s="662">
        <v>0</v>
      </c>
      <c r="M390" s="662">
        <v>0</v>
      </c>
      <c r="N390" s="661">
        <v>2</v>
      </c>
      <c r="O390" s="744">
        <v>1</v>
      </c>
      <c r="P390" s="662"/>
      <c r="Q390" s="677"/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50</v>
      </c>
      <c r="B391" s="661" t="s">
        <v>564</v>
      </c>
      <c r="C391" s="661" t="s">
        <v>3506</v>
      </c>
      <c r="D391" s="742" t="s">
        <v>4521</v>
      </c>
      <c r="E391" s="743" t="s">
        <v>3521</v>
      </c>
      <c r="F391" s="661" t="s">
        <v>3503</v>
      </c>
      <c r="G391" s="661" t="s">
        <v>3546</v>
      </c>
      <c r="H391" s="661" t="s">
        <v>1311</v>
      </c>
      <c r="I391" s="661" t="s">
        <v>1366</v>
      </c>
      <c r="J391" s="661" t="s">
        <v>1361</v>
      </c>
      <c r="K391" s="661" t="s">
        <v>1367</v>
      </c>
      <c r="L391" s="662">
        <v>1154.68</v>
      </c>
      <c r="M391" s="662">
        <v>1154.68</v>
      </c>
      <c r="N391" s="661">
        <v>1</v>
      </c>
      <c r="O391" s="744">
        <v>1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50</v>
      </c>
      <c r="B392" s="661" t="s">
        <v>564</v>
      </c>
      <c r="C392" s="661" t="s">
        <v>3506</v>
      </c>
      <c r="D392" s="742" t="s">
        <v>4521</v>
      </c>
      <c r="E392" s="743" t="s">
        <v>3521</v>
      </c>
      <c r="F392" s="661" t="s">
        <v>3503</v>
      </c>
      <c r="G392" s="661" t="s">
        <v>3600</v>
      </c>
      <c r="H392" s="661" t="s">
        <v>1311</v>
      </c>
      <c r="I392" s="661" t="s">
        <v>3642</v>
      </c>
      <c r="J392" s="661" t="s">
        <v>3643</v>
      </c>
      <c r="K392" s="661" t="s">
        <v>984</v>
      </c>
      <c r="L392" s="662">
        <v>18.43</v>
      </c>
      <c r="M392" s="662">
        <v>18.43</v>
      </c>
      <c r="N392" s="661">
        <v>1</v>
      </c>
      <c r="O392" s="744">
        <v>0.5</v>
      </c>
      <c r="P392" s="662"/>
      <c r="Q392" s="677">
        <v>0</v>
      </c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50</v>
      </c>
      <c r="B393" s="661" t="s">
        <v>564</v>
      </c>
      <c r="C393" s="661" t="s">
        <v>3506</v>
      </c>
      <c r="D393" s="742" t="s">
        <v>4521</v>
      </c>
      <c r="E393" s="743" t="s">
        <v>3521</v>
      </c>
      <c r="F393" s="661" t="s">
        <v>3503</v>
      </c>
      <c r="G393" s="661" t="s">
        <v>3600</v>
      </c>
      <c r="H393" s="661" t="s">
        <v>1311</v>
      </c>
      <c r="I393" s="661" t="s">
        <v>1506</v>
      </c>
      <c r="J393" s="661" t="s">
        <v>1507</v>
      </c>
      <c r="K393" s="661" t="s">
        <v>1508</v>
      </c>
      <c r="L393" s="662">
        <v>36.86</v>
      </c>
      <c r="M393" s="662">
        <v>36.86</v>
      </c>
      <c r="N393" s="661">
        <v>1</v>
      </c>
      <c r="O393" s="744">
        <v>0.5</v>
      </c>
      <c r="P393" s="662"/>
      <c r="Q393" s="677">
        <v>0</v>
      </c>
      <c r="R393" s="661"/>
      <c r="S393" s="677">
        <v>0</v>
      </c>
      <c r="T393" s="744"/>
      <c r="U393" s="700">
        <v>0</v>
      </c>
    </row>
    <row r="394" spans="1:21" ht="14.4" customHeight="1" x14ac:dyDescent="0.3">
      <c r="A394" s="660">
        <v>50</v>
      </c>
      <c r="B394" s="661" t="s">
        <v>564</v>
      </c>
      <c r="C394" s="661" t="s">
        <v>3506</v>
      </c>
      <c r="D394" s="742" t="s">
        <v>4521</v>
      </c>
      <c r="E394" s="743" t="s">
        <v>3521</v>
      </c>
      <c r="F394" s="661" t="s">
        <v>3503</v>
      </c>
      <c r="G394" s="661" t="s">
        <v>3600</v>
      </c>
      <c r="H394" s="661" t="s">
        <v>1311</v>
      </c>
      <c r="I394" s="661" t="s">
        <v>1506</v>
      </c>
      <c r="J394" s="661" t="s">
        <v>1507</v>
      </c>
      <c r="K394" s="661" t="s">
        <v>1508</v>
      </c>
      <c r="L394" s="662">
        <v>52.97</v>
      </c>
      <c r="M394" s="662">
        <v>105.94</v>
      </c>
      <c r="N394" s="661">
        <v>2</v>
      </c>
      <c r="O394" s="744">
        <v>1</v>
      </c>
      <c r="P394" s="662"/>
      <c r="Q394" s="677">
        <v>0</v>
      </c>
      <c r="R394" s="661"/>
      <c r="S394" s="677">
        <v>0</v>
      </c>
      <c r="T394" s="744"/>
      <c r="U394" s="700">
        <v>0</v>
      </c>
    </row>
    <row r="395" spans="1:21" ht="14.4" customHeight="1" x14ac:dyDescent="0.3">
      <c r="A395" s="660">
        <v>50</v>
      </c>
      <c r="B395" s="661" t="s">
        <v>564</v>
      </c>
      <c r="C395" s="661" t="s">
        <v>3506</v>
      </c>
      <c r="D395" s="742" t="s">
        <v>4521</v>
      </c>
      <c r="E395" s="743" t="s">
        <v>3521</v>
      </c>
      <c r="F395" s="661" t="s">
        <v>3503</v>
      </c>
      <c r="G395" s="661" t="s">
        <v>3601</v>
      </c>
      <c r="H395" s="661" t="s">
        <v>1311</v>
      </c>
      <c r="I395" s="661" t="s">
        <v>3976</v>
      </c>
      <c r="J395" s="661" t="s">
        <v>1313</v>
      </c>
      <c r="K395" s="661" t="s">
        <v>3977</v>
      </c>
      <c r="L395" s="662">
        <v>0</v>
      </c>
      <c r="M395" s="662">
        <v>0</v>
      </c>
      <c r="N395" s="661">
        <v>1</v>
      </c>
      <c r="O395" s="744">
        <v>0.5</v>
      </c>
      <c r="P395" s="662"/>
      <c r="Q395" s="677"/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50</v>
      </c>
      <c r="B396" s="661" t="s">
        <v>564</v>
      </c>
      <c r="C396" s="661" t="s">
        <v>3506</v>
      </c>
      <c r="D396" s="742" t="s">
        <v>4521</v>
      </c>
      <c r="E396" s="743" t="s">
        <v>3521</v>
      </c>
      <c r="F396" s="661" t="s">
        <v>3503</v>
      </c>
      <c r="G396" s="661" t="s">
        <v>3601</v>
      </c>
      <c r="H396" s="661" t="s">
        <v>1311</v>
      </c>
      <c r="I396" s="661" t="s">
        <v>3603</v>
      </c>
      <c r="J396" s="661" t="s">
        <v>1385</v>
      </c>
      <c r="K396" s="661" t="s">
        <v>3604</v>
      </c>
      <c r="L396" s="662">
        <v>0</v>
      </c>
      <c r="M396" s="662">
        <v>0</v>
      </c>
      <c r="N396" s="661">
        <v>1</v>
      </c>
      <c r="O396" s="744">
        <v>0.5</v>
      </c>
      <c r="P396" s="662"/>
      <c r="Q396" s="677"/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50</v>
      </c>
      <c r="B397" s="661" t="s">
        <v>564</v>
      </c>
      <c r="C397" s="661" t="s">
        <v>3506</v>
      </c>
      <c r="D397" s="742" t="s">
        <v>4521</v>
      </c>
      <c r="E397" s="743" t="s">
        <v>3521</v>
      </c>
      <c r="F397" s="661" t="s">
        <v>3503</v>
      </c>
      <c r="G397" s="661" t="s">
        <v>3547</v>
      </c>
      <c r="H397" s="661" t="s">
        <v>1311</v>
      </c>
      <c r="I397" s="661" t="s">
        <v>1437</v>
      </c>
      <c r="J397" s="661" t="s">
        <v>1438</v>
      </c>
      <c r="K397" s="661" t="s">
        <v>1165</v>
      </c>
      <c r="L397" s="662">
        <v>48.27</v>
      </c>
      <c r="M397" s="662">
        <v>96.54</v>
      </c>
      <c r="N397" s="661">
        <v>2</v>
      </c>
      <c r="O397" s="744">
        <v>1</v>
      </c>
      <c r="P397" s="662"/>
      <c r="Q397" s="677">
        <v>0</v>
      </c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50</v>
      </c>
      <c r="B398" s="661" t="s">
        <v>564</v>
      </c>
      <c r="C398" s="661" t="s">
        <v>3506</v>
      </c>
      <c r="D398" s="742" t="s">
        <v>4521</v>
      </c>
      <c r="E398" s="743" t="s">
        <v>3521</v>
      </c>
      <c r="F398" s="661" t="s">
        <v>3503</v>
      </c>
      <c r="G398" s="661" t="s">
        <v>3644</v>
      </c>
      <c r="H398" s="661" t="s">
        <v>1311</v>
      </c>
      <c r="I398" s="661" t="s">
        <v>2762</v>
      </c>
      <c r="J398" s="661" t="s">
        <v>2763</v>
      </c>
      <c r="K398" s="661" t="s">
        <v>1799</v>
      </c>
      <c r="L398" s="662">
        <v>204.76</v>
      </c>
      <c r="M398" s="662">
        <v>204.76</v>
      </c>
      <c r="N398" s="661">
        <v>1</v>
      </c>
      <c r="O398" s="744">
        <v>0.5</v>
      </c>
      <c r="P398" s="662"/>
      <c r="Q398" s="677">
        <v>0</v>
      </c>
      <c r="R398" s="661"/>
      <c r="S398" s="677">
        <v>0</v>
      </c>
      <c r="T398" s="744"/>
      <c r="U398" s="700">
        <v>0</v>
      </c>
    </row>
    <row r="399" spans="1:21" ht="14.4" customHeight="1" x14ac:dyDescent="0.3">
      <c r="A399" s="660">
        <v>50</v>
      </c>
      <c r="B399" s="661" t="s">
        <v>564</v>
      </c>
      <c r="C399" s="661" t="s">
        <v>3506</v>
      </c>
      <c r="D399" s="742" t="s">
        <v>4521</v>
      </c>
      <c r="E399" s="743" t="s">
        <v>3521</v>
      </c>
      <c r="F399" s="661" t="s">
        <v>3503</v>
      </c>
      <c r="G399" s="661" t="s">
        <v>3548</v>
      </c>
      <c r="H399" s="661" t="s">
        <v>1311</v>
      </c>
      <c r="I399" s="661" t="s">
        <v>1341</v>
      </c>
      <c r="J399" s="661" t="s">
        <v>3386</v>
      </c>
      <c r="K399" s="661" t="s">
        <v>984</v>
      </c>
      <c r="L399" s="662">
        <v>96.53</v>
      </c>
      <c r="M399" s="662">
        <v>289.59000000000003</v>
      </c>
      <c r="N399" s="661">
        <v>3</v>
      </c>
      <c r="O399" s="744">
        <v>1.5</v>
      </c>
      <c r="P399" s="662"/>
      <c r="Q399" s="677">
        <v>0</v>
      </c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50</v>
      </c>
      <c r="B400" s="661" t="s">
        <v>564</v>
      </c>
      <c r="C400" s="661" t="s">
        <v>3506</v>
      </c>
      <c r="D400" s="742" t="s">
        <v>4521</v>
      </c>
      <c r="E400" s="743" t="s">
        <v>3521</v>
      </c>
      <c r="F400" s="661" t="s">
        <v>3503</v>
      </c>
      <c r="G400" s="661" t="s">
        <v>3548</v>
      </c>
      <c r="H400" s="661" t="s">
        <v>1311</v>
      </c>
      <c r="I400" s="661" t="s">
        <v>3779</v>
      </c>
      <c r="J400" s="661" t="s">
        <v>1316</v>
      </c>
      <c r="K400" s="661" t="s">
        <v>3780</v>
      </c>
      <c r="L400" s="662">
        <v>15.61</v>
      </c>
      <c r="M400" s="662">
        <v>15.61</v>
      </c>
      <c r="N400" s="661">
        <v>1</v>
      </c>
      <c r="O400" s="744">
        <v>1</v>
      </c>
      <c r="P400" s="662"/>
      <c r="Q400" s="677">
        <v>0</v>
      </c>
      <c r="R400" s="661"/>
      <c r="S400" s="677">
        <v>0</v>
      </c>
      <c r="T400" s="744"/>
      <c r="U400" s="700">
        <v>0</v>
      </c>
    </row>
    <row r="401" spans="1:21" ht="14.4" customHeight="1" x14ac:dyDescent="0.3">
      <c r="A401" s="660">
        <v>50</v>
      </c>
      <c r="B401" s="661" t="s">
        <v>564</v>
      </c>
      <c r="C401" s="661" t="s">
        <v>3506</v>
      </c>
      <c r="D401" s="742" t="s">
        <v>4521</v>
      </c>
      <c r="E401" s="743" t="s">
        <v>3521</v>
      </c>
      <c r="F401" s="661" t="s">
        <v>3503</v>
      </c>
      <c r="G401" s="661" t="s">
        <v>3549</v>
      </c>
      <c r="H401" s="661" t="s">
        <v>565</v>
      </c>
      <c r="I401" s="661" t="s">
        <v>3550</v>
      </c>
      <c r="J401" s="661" t="s">
        <v>965</v>
      </c>
      <c r="K401" s="661" t="s">
        <v>3551</v>
      </c>
      <c r="L401" s="662">
        <v>107.25</v>
      </c>
      <c r="M401" s="662">
        <v>107.25</v>
      </c>
      <c r="N401" s="661">
        <v>1</v>
      </c>
      <c r="O401" s="744">
        <v>0.5</v>
      </c>
      <c r="P401" s="662"/>
      <c r="Q401" s="677">
        <v>0</v>
      </c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50</v>
      </c>
      <c r="B402" s="661" t="s">
        <v>564</v>
      </c>
      <c r="C402" s="661" t="s">
        <v>3506</v>
      </c>
      <c r="D402" s="742" t="s">
        <v>4521</v>
      </c>
      <c r="E402" s="743" t="s">
        <v>3521</v>
      </c>
      <c r="F402" s="661" t="s">
        <v>3503</v>
      </c>
      <c r="G402" s="661" t="s">
        <v>3552</v>
      </c>
      <c r="H402" s="661" t="s">
        <v>565</v>
      </c>
      <c r="I402" s="661" t="s">
        <v>3553</v>
      </c>
      <c r="J402" s="661" t="s">
        <v>742</v>
      </c>
      <c r="K402" s="661" t="s">
        <v>3554</v>
      </c>
      <c r="L402" s="662">
        <v>30.47</v>
      </c>
      <c r="M402" s="662">
        <v>60.94</v>
      </c>
      <c r="N402" s="661">
        <v>2</v>
      </c>
      <c r="O402" s="744">
        <v>1</v>
      </c>
      <c r="P402" s="662"/>
      <c r="Q402" s="677">
        <v>0</v>
      </c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50</v>
      </c>
      <c r="B403" s="661" t="s">
        <v>564</v>
      </c>
      <c r="C403" s="661" t="s">
        <v>3506</v>
      </c>
      <c r="D403" s="742" t="s">
        <v>4521</v>
      </c>
      <c r="E403" s="743" t="s">
        <v>3521</v>
      </c>
      <c r="F403" s="661" t="s">
        <v>3503</v>
      </c>
      <c r="G403" s="661" t="s">
        <v>3978</v>
      </c>
      <c r="H403" s="661" t="s">
        <v>565</v>
      </c>
      <c r="I403" s="661" t="s">
        <v>3979</v>
      </c>
      <c r="J403" s="661" t="s">
        <v>990</v>
      </c>
      <c r="K403" s="661" t="s">
        <v>3927</v>
      </c>
      <c r="L403" s="662">
        <v>0</v>
      </c>
      <c r="M403" s="662">
        <v>0</v>
      </c>
      <c r="N403" s="661">
        <v>1</v>
      </c>
      <c r="O403" s="744">
        <v>0.5</v>
      </c>
      <c r="P403" s="662"/>
      <c r="Q403" s="677"/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50</v>
      </c>
      <c r="B404" s="661" t="s">
        <v>564</v>
      </c>
      <c r="C404" s="661" t="s">
        <v>3506</v>
      </c>
      <c r="D404" s="742" t="s">
        <v>4521</v>
      </c>
      <c r="E404" s="743" t="s">
        <v>3521</v>
      </c>
      <c r="F404" s="661" t="s">
        <v>3503</v>
      </c>
      <c r="G404" s="661" t="s">
        <v>3617</v>
      </c>
      <c r="H404" s="661" t="s">
        <v>565</v>
      </c>
      <c r="I404" s="661" t="s">
        <v>3618</v>
      </c>
      <c r="J404" s="661" t="s">
        <v>3619</v>
      </c>
      <c r="K404" s="661" t="s">
        <v>3620</v>
      </c>
      <c r="L404" s="662">
        <v>0</v>
      </c>
      <c r="M404" s="662">
        <v>0</v>
      </c>
      <c r="N404" s="661">
        <v>1</v>
      </c>
      <c r="O404" s="744">
        <v>0.5</v>
      </c>
      <c r="P404" s="662"/>
      <c r="Q404" s="677"/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50</v>
      </c>
      <c r="B405" s="661" t="s">
        <v>564</v>
      </c>
      <c r="C405" s="661" t="s">
        <v>3506</v>
      </c>
      <c r="D405" s="742" t="s">
        <v>4521</v>
      </c>
      <c r="E405" s="743" t="s">
        <v>3521</v>
      </c>
      <c r="F405" s="661" t="s">
        <v>3503</v>
      </c>
      <c r="G405" s="661" t="s">
        <v>3617</v>
      </c>
      <c r="H405" s="661" t="s">
        <v>565</v>
      </c>
      <c r="I405" s="661" t="s">
        <v>3980</v>
      </c>
      <c r="J405" s="661" t="s">
        <v>3619</v>
      </c>
      <c r="K405" s="661" t="s">
        <v>3981</v>
      </c>
      <c r="L405" s="662">
        <v>0</v>
      </c>
      <c r="M405" s="662">
        <v>0</v>
      </c>
      <c r="N405" s="661">
        <v>1</v>
      </c>
      <c r="O405" s="744">
        <v>1</v>
      </c>
      <c r="P405" s="662"/>
      <c r="Q405" s="677"/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50</v>
      </c>
      <c r="B406" s="661" t="s">
        <v>564</v>
      </c>
      <c r="C406" s="661" t="s">
        <v>3506</v>
      </c>
      <c r="D406" s="742" t="s">
        <v>4521</v>
      </c>
      <c r="E406" s="743" t="s">
        <v>3521</v>
      </c>
      <c r="F406" s="661" t="s">
        <v>3503</v>
      </c>
      <c r="G406" s="661" t="s">
        <v>3555</v>
      </c>
      <c r="H406" s="661" t="s">
        <v>565</v>
      </c>
      <c r="I406" s="661" t="s">
        <v>833</v>
      </c>
      <c r="J406" s="661" t="s">
        <v>834</v>
      </c>
      <c r="K406" s="661" t="s">
        <v>835</v>
      </c>
      <c r="L406" s="662">
        <v>87.89</v>
      </c>
      <c r="M406" s="662">
        <v>87.89</v>
      </c>
      <c r="N406" s="661">
        <v>1</v>
      </c>
      <c r="O406" s="744">
        <v>0.5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50</v>
      </c>
      <c r="B407" s="661" t="s">
        <v>564</v>
      </c>
      <c r="C407" s="661" t="s">
        <v>3506</v>
      </c>
      <c r="D407" s="742" t="s">
        <v>4521</v>
      </c>
      <c r="E407" s="743" t="s">
        <v>3521</v>
      </c>
      <c r="F407" s="661" t="s">
        <v>3503</v>
      </c>
      <c r="G407" s="661" t="s">
        <v>3558</v>
      </c>
      <c r="H407" s="661" t="s">
        <v>1311</v>
      </c>
      <c r="I407" s="661" t="s">
        <v>1429</v>
      </c>
      <c r="J407" s="661" t="s">
        <v>3364</v>
      </c>
      <c r="K407" s="661" t="s">
        <v>977</v>
      </c>
      <c r="L407" s="662">
        <v>184.74</v>
      </c>
      <c r="M407" s="662">
        <v>369.48</v>
      </c>
      <c r="N407" s="661">
        <v>2</v>
      </c>
      <c r="O407" s="744">
        <v>1</v>
      </c>
      <c r="P407" s="662"/>
      <c r="Q407" s="677">
        <v>0</v>
      </c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50</v>
      </c>
      <c r="B408" s="661" t="s">
        <v>564</v>
      </c>
      <c r="C408" s="661" t="s">
        <v>3506</v>
      </c>
      <c r="D408" s="742" t="s">
        <v>4521</v>
      </c>
      <c r="E408" s="743" t="s">
        <v>3521</v>
      </c>
      <c r="F408" s="661" t="s">
        <v>3503</v>
      </c>
      <c r="G408" s="661" t="s">
        <v>3982</v>
      </c>
      <c r="H408" s="661" t="s">
        <v>565</v>
      </c>
      <c r="I408" s="661" t="s">
        <v>3983</v>
      </c>
      <c r="J408" s="661" t="s">
        <v>3984</v>
      </c>
      <c r="K408" s="661" t="s">
        <v>1382</v>
      </c>
      <c r="L408" s="662">
        <v>0</v>
      </c>
      <c r="M408" s="662">
        <v>0</v>
      </c>
      <c r="N408" s="661">
        <v>1</v>
      </c>
      <c r="O408" s="744">
        <v>0.5</v>
      </c>
      <c r="P408" s="662"/>
      <c r="Q408" s="677"/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50</v>
      </c>
      <c r="B409" s="661" t="s">
        <v>564</v>
      </c>
      <c r="C409" s="661" t="s">
        <v>3506</v>
      </c>
      <c r="D409" s="742" t="s">
        <v>4521</v>
      </c>
      <c r="E409" s="743" t="s">
        <v>3522</v>
      </c>
      <c r="F409" s="661" t="s">
        <v>3503</v>
      </c>
      <c r="G409" s="661" t="s">
        <v>3525</v>
      </c>
      <c r="H409" s="661" t="s">
        <v>1311</v>
      </c>
      <c r="I409" s="661" t="s">
        <v>1330</v>
      </c>
      <c r="J409" s="661" t="s">
        <v>1331</v>
      </c>
      <c r="K409" s="661" t="s">
        <v>3373</v>
      </c>
      <c r="L409" s="662">
        <v>72</v>
      </c>
      <c r="M409" s="662">
        <v>72</v>
      </c>
      <c r="N409" s="661">
        <v>1</v>
      </c>
      <c r="O409" s="744">
        <v>0.5</v>
      </c>
      <c r="P409" s="662"/>
      <c r="Q409" s="677">
        <v>0</v>
      </c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50</v>
      </c>
      <c r="B410" s="661" t="s">
        <v>564</v>
      </c>
      <c r="C410" s="661" t="s">
        <v>3506</v>
      </c>
      <c r="D410" s="742" t="s">
        <v>4521</v>
      </c>
      <c r="E410" s="743" t="s">
        <v>3522</v>
      </c>
      <c r="F410" s="661" t="s">
        <v>3503</v>
      </c>
      <c r="G410" s="661" t="s">
        <v>3675</v>
      </c>
      <c r="H410" s="661" t="s">
        <v>565</v>
      </c>
      <c r="I410" s="661" t="s">
        <v>3985</v>
      </c>
      <c r="J410" s="661" t="s">
        <v>3953</v>
      </c>
      <c r="K410" s="661" t="s">
        <v>3986</v>
      </c>
      <c r="L410" s="662">
        <v>154.36000000000001</v>
      </c>
      <c r="M410" s="662">
        <v>154.36000000000001</v>
      </c>
      <c r="N410" s="661">
        <v>1</v>
      </c>
      <c r="O410" s="744">
        <v>0.5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50</v>
      </c>
      <c r="B411" s="661" t="s">
        <v>564</v>
      </c>
      <c r="C411" s="661" t="s">
        <v>3506</v>
      </c>
      <c r="D411" s="742" t="s">
        <v>4521</v>
      </c>
      <c r="E411" s="743" t="s">
        <v>3522</v>
      </c>
      <c r="F411" s="661" t="s">
        <v>3503</v>
      </c>
      <c r="G411" s="661" t="s">
        <v>3526</v>
      </c>
      <c r="H411" s="661" t="s">
        <v>1311</v>
      </c>
      <c r="I411" s="661" t="s">
        <v>3562</v>
      </c>
      <c r="J411" s="661" t="s">
        <v>3563</v>
      </c>
      <c r="K411" s="661" t="s">
        <v>3564</v>
      </c>
      <c r="L411" s="662">
        <v>278.64</v>
      </c>
      <c r="M411" s="662">
        <v>278.64</v>
      </c>
      <c r="N411" s="661">
        <v>1</v>
      </c>
      <c r="O411" s="744">
        <v>0.5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50</v>
      </c>
      <c r="B412" s="661" t="s">
        <v>564</v>
      </c>
      <c r="C412" s="661" t="s">
        <v>3506</v>
      </c>
      <c r="D412" s="742" t="s">
        <v>4521</v>
      </c>
      <c r="E412" s="743" t="s">
        <v>3522</v>
      </c>
      <c r="F412" s="661" t="s">
        <v>3503</v>
      </c>
      <c r="G412" s="661" t="s">
        <v>3526</v>
      </c>
      <c r="H412" s="661" t="s">
        <v>1311</v>
      </c>
      <c r="I412" s="661" t="s">
        <v>1495</v>
      </c>
      <c r="J412" s="661" t="s">
        <v>1500</v>
      </c>
      <c r="K412" s="661" t="s">
        <v>1512</v>
      </c>
      <c r="L412" s="662">
        <v>181.13</v>
      </c>
      <c r="M412" s="662">
        <v>181.13</v>
      </c>
      <c r="N412" s="661">
        <v>1</v>
      </c>
      <c r="O412" s="744">
        <v>0.5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50</v>
      </c>
      <c r="B413" s="661" t="s">
        <v>564</v>
      </c>
      <c r="C413" s="661" t="s">
        <v>3506</v>
      </c>
      <c r="D413" s="742" t="s">
        <v>4521</v>
      </c>
      <c r="E413" s="743" t="s">
        <v>3522</v>
      </c>
      <c r="F413" s="661" t="s">
        <v>3503</v>
      </c>
      <c r="G413" s="661" t="s">
        <v>3526</v>
      </c>
      <c r="H413" s="661" t="s">
        <v>1311</v>
      </c>
      <c r="I413" s="661" t="s">
        <v>1499</v>
      </c>
      <c r="J413" s="661" t="s">
        <v>1500</v>
      </c>
      <c r="K413" s="661" t="s">
        <v>3394</v>
      </c>
      <c r="L413" s="662">
        <v>643.69000000000005</v>
      </c>
      <c r="M413" s="662">
        <v>643.69000000000005</v>
      </c>
      <c r="N413" s="661">
        <v>1</v>
      </c>
      <c r="O413" s="744">
        <v>0.5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50</v>
      </c>
      <c r="B414" s="661" t="s">
        <v>564</v>
      </c>
      <c r="C414" s="661" t="s">
        <v>3506</v>
      </c>
      <c r="D414" s="742" t="s">
        <v>4521</v>
      </c>
      <c r="E414" s="743" t="s">
        <v>3522</v>
      </c>
      <c r="F414" s="661" t="s">
        <v>3503</v>
      </c>
      <c r="G414" s="661" t="s">
        <v>3529</v>
      </c>
      <c r="H414" s="661" t="s">
        <v>1311</v>
      </c>
      <c r="I414" s="661" t="s">
        <v>1377</v>
      </c>
      <c r="J414" s="661" t="s">
        <v>1378</v>
      </c>
      <c r="K414" s="661" t="s">
        <v>1165</v>
      </c>
      <c r="L414" s="662">
        <v>35.11</v>
      </c>
      <c r="M414" s="662">
        <v>105.33</v>
      </c>
      <c r="N414" s="661">
        <v>3</v>
      </c>
      <c r="O414" s="744">
        <v>1.5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50</v>
      </c>
      <c r="B415" s="661" t="s">
        <v>564</v>
      </c>
      <c r="C415" s="661" t="s">
        <v>3506</v>
      </c>
      <c r="D415" s="742" t="s">
        <v>4521</v>
      </c>
      <c r="E415" s="743" t="s">
        <v>3522</v>
      </c>
      <c r="F415" s="661" t="s">
        <v>3503</v>
      </c>
      <c r="G415" s="661" t="s">
        <v>3686</v>
      </c>
      <c r="H415" s="661" t="s">
        <v>565</v>
      </c>
      <c r="I415" s="661" t="s">
        <v>687</v>
      </c>
      <c r="J415" s="661" t="s">
        <v>3687</v>
      </c>
      <c r="K415" s="661" t="s">
        <v>3442</v>
      </c>
      <c r="L415" s="662">
        <v>47.46</v>
      </c>
      <c r="M415" s="662">
        <v>47.46</v>
      </c>
      <c r="N415" s="661">
        <v>1</v>
      </c>
      <c r="O415" s="744">
        <v>0.5</v>
      </c>
      <c r="P415" s="662"/>
      <c r="Q415" s="677">
        <v>0</v>
      </c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50</v>
      </c>
      <c r="B416" s="661" t="s">
        <v>564</v>
      </c>
      <c r="C416" s="661" t="s">
        <v>3506</v>
      </c>
      <c r="D416" s="742" t="s">
        <v>4521</v>
      </c>
      <c r="E416" s="743" t="s">
        <v>3522</v>
      </c>
      <c r="F416" s="661" t="s">
        <v>3503</v>
      </c>
      <c r="G416" s="661" t="s">
        <v>3530</v>
      </c>
      <c r="H416" s="661" t="s">
        <v>565</v>
      </c>
      <c r="I416" s="661" t="s">
        <v>3531</v>
      </c>
      <c r="J416" s="661" t="s">
        <v>3532</v>
      </c>
      <c r="K416" s="661" t="s">
        <v>3533</v>
      </c>
      <c r="L416" s="662">
        <v>0</v>
      </c>
      <c r="M416" s="662">
        <v>0</v>
      </c>
      <c r="N416" s="661">
        <v>1</v>
      </c>
      <c r="O416" s="744">
        <v>0.5</v>
      </c>
      <c r="P416" s="662"/>
      <c r="Q416" s="677"/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50</v>
      </c>
      <c r="B417" s="661" t="s">
        <v>564</v>
      </c>
      <c r="C417" s="661" t="s">
        <v>3506</v>
      </c>
      <c r="D417" s="742" t="s">
        <v>4521</v>
      </c>
      <c r="E417" s="743" t="s">
        <v>3522</v>
      </c>
      <c r="F417" s="661" t="s">
        <v>3503</v>
      </c>
      <c r="G417" s="661" t="s">
        <v>3534</v>
      </c>
      <c r="H417" s="661" t="s">
        <v>565</v>
      </c>
      <c r="I417" s="661" t="s">
        <v>3535</v>
      </c>
      <c r="J417" s="661" t="s">
        <v>3536</v>
      </c>
      <c r="K417" s="661" t="s">
        <v>3537</v>
      </c>
      <c r="L417" s="662">
        <v>0</v>
      </c>
      <c r="M417" s="662">
        <v>0</v>
      </c>
      <c r="N417" s="661">
        <v>1</v>
      </c>
      <c r="O417" s="744">
        <v>0.5</v>
      </c>
      <c r="P417" s="662"/>
      <c r="Q417" s="677"/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50</v>
      </c>
      <c r="B418" s="661" t="s">
        <v>564</v>
      </c>
      <c r="C418" s="661" t="s">
        <v>3506</v>
      </c>
      <c r="D418" s="742" t="s">
        <v>4521</v>
      </c>
      <c r="E418" s="743" t="s">
        <v>3522</v>
      </c>
      <c r="F418" s="661" t="s">
        <v>3503</v>
      </c>
      <c r="G418" s="661" t="s">
        <v>3987</v>
      </c>
      <c r="H418" s="661" t="s">
        <v>565</v>
      </c>
      <c r="I418" s="661" t="s">
        <v>3988</v>
      </c>
      <c r="J418" s="661" t="s">
        <v>1657</v>
      </c>
      <c r="K418" s="661" t="s">
        <v>3989</v>
      </c>
      <c r="L418" s="662">
        <v>0</v>
      </c>
      <c r="M418" s="662">
        <v>0</v>
      </c>
      <c r="N418" s="661">
        <v>1</v>
      </c>
      <c r="O418" s="744">
        <v>0.5</v>
      </c>
      <c r="P418" s="662"/>
      <c r="Q418" s="677"/>
      <c r="R418" s="661"/>
      <c r="S418" s="677">
        <v>0</v>
      </c>
      <c r="T418" s="744"/>
      <c r="U418" s="700">
        <v>0</v>
      </c>
    </row>
    <row r="419" spans="1:21" ht="14.4" customHeight="1" x14ac:dyDescent="0.3">
      <c r="A419" s="660">
        <v>50</v>
      </c>
      <c r="B419" s="661" t="s">
        <v>564</v>
      </c>
      <c r="C419" s="661" t="s">
        <v>3506</v>
      </c>
      <c r="D419" s="742" t="s">
        <v>4521</v>
      </c>
      <c r="E419" s="743" t="s">
        <v>3522</v>
      </c>
      <c r="F419" s="661" t="s">
        <v>3503</v>
      </c>
      <c r="G419" s="661" t="s">
        <v>3538</v>
      </c>
      <c r="H419" s="661" t="s">
        <v>1311</v>
      </c>
      <c r="I419" s="661" t="s">
        <v>1561</v>
      </c>
      <c r="J419" s="661" t="s">
        <v>1562</v>
      </c>
      <c r="K419" s="661" t="s">
        <v>1563</v>
      </c>
      <c r="L419" s="662">
        <v>93.43</v>
      </c>
      <c r="M419" s="662">
        <v>280.29000000000002</v>
      </c>
      <c r="N419" s="661">
        <v>3</v>
      </c>
      <c r="O419" s="744">
        <v>1.5</v>
      </c>
      <c r="P419" s="662"/>
      <c r="Q419" s="677">
        <v>0</v>
      </c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50</v>
      </c>
      <c r="B420" s="661" t="s">
        <v>564</v>
      </c>
      <c r="C420" s="661" t="s">
        <v>3506</v>
      </c>
      <c r="D420" s="742" t="s">
        <v>4521</v>
      </c>
      <c r="E420" s="743" t="s">
        <v>3522</v>
      </c>
      <c r="F420" s="661" t="s">
        <v>3503</v>
      </c>
      <c r="G420" s="661" t="s">
        <v>3541</v>
      </c>
      <c r="H420" s="661" t="s">
        <v>565</v>
      </c>
      <c r="I420" s="661" t="s">
        <v>3731</v>
      </c>
      <c r="J420" s="661" t="s">
        <v>3732</v>
      </c>
      <c r="K420" s="661" t="s">
        <v>3733</v>
      </c>
      <c r="L420" s="662">
        <v>0</v>
      </c>
      <c r="M420" s="662">
        <v>0</v>
      </c>
      <c r="N420" s="661">
        <v>1</v>
      </c>
      <c r="O420" s="744">
        <v>0.5</v>
      </c>
      <c r="P420" s="662"/>
      <c r="Q420" s="677"/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50</v>
      </c>
      <c r="B421" s="661" t="s">
        <v>564</v>
      </c>
      <c r="C421" s="661" t="s">
        <v>3506</v>
      </c>
      <c r="D421" s="742" t="s">
        <v>4521</v>
      </c>
      <c r="E421" s="743" t="s">
        <v>3522</v>
      </c>
      <c r="F421" s="661" t="s">
        <v>3503</v>
      </c>
      <c r="G421" s="661" t="s">
        <v>3541</v>
      </c>
      <c r="H421" s="661" t="s">
        <v>565</v>
      </c>
      <c r="I421" s="661" t="s">
        <v>3631</v>
      </c>
      <c r="J421" s="661" t="s">
        <v>3595</v>
      </c>
      <c r="K421" s="661" t="s">
        <v>3632</v>
      </c>
      <c r="L421" s="662">
        <v>0</v>
      </c>
      <c r="M421" s="662">
        <v>0</v>
      </c>
      <c r="N421" s="661">
        <v>1</v>
      </c>
      <c r="O421" s="744">
        <v>0.5</v>
      </c>
      <c r="P421" s="662"/>
      <c r="Q421" s="677"/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50</v>
      </c>
      <c r="B422" s="661" t="s">
        <v>564</v>
      </c>
      <c r="C422" s="661" t="s">
        <v>3506</v>
      </c>
      <c r="D422" s="742" t="s">
        <v>4521</v>
      </c>
      <c r="E422" s="743" t="s">
        <v>3522</v>
      </c>
      <c r="F422" s="661" t="s">
        <v>3503</v>
      </c>
      <c r="G422" s="661" t="s">
        <v>3541</v>
      </c>
      <c r="H422" s="661" t="s">
        <v>565</v>
      </c>
      <c r="I422" s="661" t="s">
        <v>892</v>
      </c>
      <c r="J422" s="661" t="s">
        <v>3595</v>
      </c>
      <c r="K422" s="661" t="s">
        <v>3975</v>
      </c>
      <c r="L422" s="662">
        <v>10.55</v>
      </c>
      <c r="M422" s="662">
        <v>10.55</v>
      </c>
      <c r="N422" s="661">
        <v>1</v>
      </c>
      <c r="O422" s="744">
        <v>0.5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50</v>
      </c>
      <c r="B423" s="661" t="s">
        <v>564</v>
      </c>
      <c r="C423" s="661" t="s">
        <v>3506</v>
      </c>
      <c r="D423" s="742" t="s">
        <v>4521</v>
      </c>
      <c r="E423" s="743" t="s">
        <v>3522</v>
      </c>
      <c r="F423" s="661" t="s">
        <v>3503</v>
      </c>
      <c r="G423" s="661" t="s">
        <v>3990</v>
      </c>
      <c r="H423" s="661" t="s">
        <v>565</v>
      </c>
      <c r="I423" s="661" t="s">
        <v>3991</v>
      </c>
      <c r="J423" s="661" t="s">
        <v>3992</v>
      </c>
      <c r="K423" s="661" t="s">
        <v>3993</v>
      </c>
      <c r="L423" s="662">
        <v>0</v>
      </c>
      <c r="M423" s="662">
        <v>0</v>
      </c>
      <c r="N423" s="661">
        <v>1</v>
      </c>
      <c r="O423" s="744">
        <v>0.5</v>
      </c>
      <c r="P423" s="662"/>
      <c r="Q423" s="677"/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50</v>
      </c>
      <c r="B424" s="661" t="s">
        <v>564</v>
      </c>
      <c r="C424" s="661" t="s">
        <v>3506</v>
      </c>
      <c r="D424" s="742" t="s">
        <v>4521</v>
      </c>
      <c r="E424" s="743" t="s">
        <v>3522</v>
      </c>
      <c r="F424" s="661" t="s">
        <v>3503</v>
      </c>
      <c r="G424" s="661" t="s">
        <v>3635</v>
      </c>
      <c r="H424" s="661" t="s">
        <v>1311</v>
      </c>
      <c r="I424" s="661" t="s">
        <v>3994</v>
      </c>
      <c r="J424" s="661" t="s">
        <v>1392</v>
      </c>
      <c r="K424" s="661" t="s">
        <v>3995</v>
      </c>
      <c r="L424" s="662">
        <v>172.85</v>
      </c>
      <c r="M424" s="662">
        <v>172.85</v>
      </c>
      <c r="N424" s="661">
        <v>1</v>
      </c>
      <c r="O424" s="744">
        <v>0.5</v>
      </c>
      <c r="P424" s="662"/>
      <c r="Q424" s="677">
        <v>0</v>
      </c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50</v>
      </c>
      <c r="B425" s="661" t="s">
        <v>564</v>
      </c>
      <c r="C425" s="661" t="s">
        <v>3506</v>
      </c>
      <c r="D425" s="742" t="s">
        <v>4521</v>
      </c>
      <c r="E425" s="743" t="s">
        <v>3522</v>
      </c>
      <c r="F425" s="661" t="s">
        <v>3503</v>
      </c>
      <c r="G425" s="661" t="s">
        <v>3543</v>
      </c>
      <c r="H425" s="661" t="s">
        <v>565</v>
      </c>
      <c r="I425" s="661" t="s">
        <v>745</v>
      </c>
      <c r="J425" s="661" t="s">
        <v>746</v>
      </c>
      <c r="K425" s="661" t="s">
        <v>3996</v>
      </c>
      <c r="L425" s="662">
        <v>38.04</v>
      </c>
      <c r="M425" s="662">
        <v>38.04</v>
      </c>
      <c r="N425" s="661">
        <v>1</v>
      </c>
      <c r="O425" s="744">
        <v>0.5</v>
      </c>
      <c r="P425" s="662"/>
      <c r="Q425" s="677">
        <v>0</v>
      </c>
      <c r="R425" s="661"/>
      <c r="S425" s="677">
        <v>0</v>
      </c>
      <c r="T425" s="744"/>
      <c r="U425" s="700">
        <v>0</v>
      </c>
    </row>
    <row r="426" spans="1:21" ht="14.4" customHeight="1" x14ac:dyDescent="0.3">
      <c r="A426" s="660">
        <v>50</v>
      </c>
      <c r="B426" s="661" t="s">
        <v>564</v>
      </c>
      <c r="C426" s="661" t="s">
        <v>3506</v>
      </c>
      <c r="D426" s="742" t="s">
        <v>4521</v>
      </c>
      <c r="E426" s="743" t="s">
        <v>3522</v>
      </c>
      <c r="F426" s="661" t="s">
        <v>3503</v>
      </c>
      <c r="G426" s="661" t="s">
        <v>3543</v>
      </c>
      <c r="H426" s="661" t="s">
        <v>565</v>
      </c>
      <c r="I426" s="661" t="s">
        <v>1128</v>
      </c>
      <c r="J426" s="661" t="s">
        <v>3598</v>
      </c>
      <c r="K426" s="661" t="s">
        <v>3997</v>
      </c>
      <c r="L426" s="662">
        <v>234.07</v>
      </c>
      <c r="M426" s="662">
        <v>234.07</v>
      </c>
      <c r="N426" s="661">
        <v>1</v>
      </c>
      <c r="O426" s="744">
        <v>0.5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50</v>
      </c>
      <c r="B427" s="661" t="s">
        <v>564</v>
      </c>
      <c r="C427" s="661" t="s">
        <v>3506</v>
      </c>
      <c r="D427" s="742" t="s">
        <v>4521</v>
      </c>
      <c r="E427" s="743" t="s">
        <v>3522</v>
      </c>
      <c r="F427" s="661" t="s">
        <v>3503</v>
      </c>
      <c r="G427" s="661" t="s">
        <v>3605</v>
      </c>
      <c r="H427" s="661" t="s">
        <v>1311</v>
      </c>
      <c r="I427" s="661" t="s">
        <v>3998</v>
      </c>
      <c r="J427" s="661" t="s">
        <v>3389</v>
      </c>
      <c r="K427" s="661" t="s">
        <v>1088</v>
      </c>
      <c r="L427" s="662">
        <v>97.26</v>
      </c>
      <c r="M427" s="662">
        <v>97.26</v>
      </c>
      <c r="N427" s="661">
        <v>1</v>
      </c>
      <c r="O427" s="744">
        <v>0.5</v>
      </c>
      <c r="P427" s="662"/>
      <c r="Q427" s="677">
        <v>0</v>
      </c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50</v>
      </c>
      <c r="B428" s="661" t="s">
        <v>564</v>
      </c>
      <c r="C428" s="661" t="s">
        <v>3506</v>
      </c>
      <c r="D428" s="742" t="s">
        <v>4521</v>
      </c>
      <c r="E428" s="743" t="s">
        <v>3522</v>
      </c>
      <c r="F428" s="661" t="s">
        <v>3503</v>
      </c>
      <c r="G428" s="661" t="s">
        <v>3548</v>
      </c>
      <c r="H428" s="661" t="s">
        <v>1311</v>
      </c>
      <c r="I428" s="661" t="s">
        <v>1318</v>
      </c>
      <c r="J428" s="661" t="s">
        <v>1319</v>
      </c>
      <c r="K428" s="661" t="s">
        <v>1320</v>
      </c>
      <c r="L428" s="662">
        <v>16.09</v>
      </c>
      <c r="M428" s="662">
        <v>16.09</v>
      </c>
      <c r="N428" s="661">
        <v>1</v>
      </c>
      <c r="O428" s="744">
        <v>0.5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50</v>
      </c>
      <c r="B429" s="661" t="s">
        <v>564</v>
      </c>
      <c r="C429" s="661" t="s">
        <v>3506</v>
      </c>
      <c r="D429" s="742" t="s">
        <v>4521</v>
      </c>
      <c r="E429" s="743" t="s">
        <v>3522</v>
      </c>
      <c r="F429" s="661" t="s">
        <v>3503</v>
      </c>
      <c r="G429" s="661" t="s">
        <v>3548</v>
      </c>
      <c r="H429" s="661" t="s">
        <v>1311</v>
      </c>
      <c r="I429" s="661" t="s">
        <v>3647</v>
      </c>
      <c r="J429" s="661" t="s">
        <v>1319</v>
      </c>
      <c r="K429" s="661" t="s">
        <v>3648</v>
      </c>
      <c r="L429" s="662">
        <v>40.22</v>
      </c>
      <c r="M429" s="662">
        <v>40.22</v>
      </c>
      <c r="N429" s="661">
        <v>1</v>
      </c>
      <c r="O429" s="744">
        <v>0.5</v>
      </c>
      <c r="P429" s="662"/>
      <c r="Q429" s="677">
        <v>0</v>
      </c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50</v>
      </c>
      <c r="B430" s="661" t="s">
        <v>564</v>
      </c>
      <c r="C430" s="661" t="s">
        <v>3506</v>
      </c>
      <c r="D430" s="742" t="s">
        <v>4521</v>
      </c>
      <c r="E430" s="743" t="s">
        <v>3522</v>
      </c>
      <c r="F430" s="661" t="s">
        <v>3503</v>
      </c>
      <c r="G430" s="661" t="s">
        <v>3549</v>
      </c>
      <c r="H430" s="661" t="s">
        <v>565</v>
      </c>
      <c r="I430" s="661" t="s">
        <v>3550</v>
      </c>
      <c r="J430" s="661" t="s">
        <v>965</v>
      </c>
      <c r="K430" s="661" t="s">
        <v>3551</v>
      </c>
      <c r="L430" s="662">
        <v>107.25</v>
      </c>
      <c r="M430" s="662">
        <v>107.25</v>
      </c>
      <c r="N430" s="661">
        <v>1</v>
      </c>
      <c r="O430" s="744">
        <v>1</v>
      </c>
      <c r="P430" s="662">
        <v>107.25</v>
      </c>
      <c r="Q430" s="677">
        <v>1</v>
      </c>
      <c r="R430" s="661">
        <v>1</v>
      </c>
      <c r="S430" s="677">
        <v>1</v>
      </c>
      <c r="T430" s="744">
        <v>1</v>
      </c>
      <c r="U430" s="700">
        <v>1</v>
      </c>
    </row>
    <row r="431" spans="1:21" ht="14.4" customHeight="1" x14ac:dyDescent="0.3">
      <c r="A431" s="660">
        <v>50</v>
      </c>
      <c r="B431" s="661" t="s">
        <v>564</v>
      </c>
      <c r="C431" s="661" t="s">
        <v>3506</v>
      </c>
      <c r="D431" s="742" t="s">
        <v>4521</v>
      </c>
      <c r="E431" s="743" t="s">
        <v>3522</v>
      </c>
      <c r="F431" s="661" t="s">
        <v>3503</v>
      </c>
      <c r="G431" s="661" t="s">
        <v>3552</v>
      </c>
      <c r="H431" s="661" t="s">
        <v>565</v>
      </c>
      <c r="I431" s="661" t="s">
        <v>3553</v>
      </c>
      <c r="J431" s="661" t="s">
        <v>742</v>
      </c>
      <c r="K431" s="661" t="s">
        <v>3554</v>
      </c>
      <c r="L431" s="662">
        <v>30.47</v>
      </c>
      <c r="M431" s="662">
        <v>60.94</v>
      </c>
      <c r="N431" s="661">
        <v>2</v>
      </c>
      <c r="O431" s="744">
        <v>1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50</v>
      </c>
      <c r="B432" s="661" t="s">
        <v>564</v>
      </c>
      <c r="C432" s="661" t="s">
        <v>3506</v>
      </c>
      <c r="D432" s="742" t="s">
        <v>4521</v>
      </c>
      <c r="E432" s="743" t="s">
        <v>3522</v>
      </c>
      <c r="F432" s="661" t="s">
        <v>3503</v>
      </c>
      <c r="G432" s="661" t="s">
        <v>3613</v>
      </c>
      <c r="H432" s="661" t="s">
        <v>565</v>
      </c>
      <c r="I432" s="661" t="s">
        <v>1641</v>
      </c>
      <c r="J432" s="661" t="s">
        <v>1642</v>
      </c>
      <c r="K432" s="661" t="s">
        <v>3614</v>
      </c>
      <c r="L432" s="662">
        <v>22.44</v>
      </c>
      <c r="M432" s="662">
        <v>22.44</v>
      </c>
      <c r="N432" s="661">
        <v>1</v>
      </c>
      <c r="O432" s="744">
        <v>0.5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50</v>
      </c>
      <c r="B433" s="661" t="s">
        <v>564</v>
      </c>
      <c r="C433" s="661" t="s">
        <v>3506</v>
      </c>
      <c r="D433" s="742" t="s">
        <v>4521</v>
      </c>
      <c r="E433" s="743" t="s">
        <v>3522</v>
      </c>
      <c r="F433" s="661" t="s">
        <v>3503</v>
      </c>
      <c r="G433" s="661" t="s">
        <v>3558</v>
      </c>
      <c r="H433" s="661" t="s">
        <v>1311</v>
      </c>
      <c r="I433" s="661" t="s">
        <v>1429</v>
      </c>
      <c r="J433" s="661" t="s">
        <v>3364</v>
      </c>
      <c r="K433" s="661" t="s">
        <v>977</v>
      </c>
      <c r="L433" s="662">
        <v>184.74</v>
      </c>
      <c r="M433" s="662">
        <v>184.74</v>
      </c>
      <c r="N433" s="661">
        <v>1</v>
      </c>
      <c r="O433" s="744">
        <v>1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50</v>
      </c>
      <c r="B434" s="661" t="s">
        <v>564</v>
      </c>
      <c r="C434" s="661" t="s">
        <v>3506</v>
      </c>
      <c r="D434" s="742" t="s">
        <v>4521</v>
      </c>
      <c r="E434" s="743" t="s">
        <v>3523</v>
      </c>
      <c r="F434" s="661" t="s">
        <v>3503</v>
      </c>
      <c r="G434" s="661" t="s">
        <v>3525</v>
      </c>
      <c r="H434" s="661" t="s">
        <v>1311</v>
      </c>
      <c r="I434" s="661" t="s">
        <v>1330</v>
      </c>
      <c r="J434" s="661" t="s">
        <v>1331</v>
      </c>
      <c r="K434" s="661" t="s">
        <v>3373</v>
      </c>
      <c r="L434" s="662">
        <v>72</v>
      </c>
      <c r="M434" s="662">
        <v>504</v>
      </c>
      <c r="N434" s="661">
        <v>7</v>
      </c>
      <c r="O434" s="744">
        <v>5.5</v>
      </c>
      <c r="P434" s="662">
        <v>144</v>
      </c>
      <c r="Q434" s="677">
        <v>0.2857142857142857</v>
      </c>
      <c r="R434" s="661">
        <v>2</v>
      </c>
      <c r="S434" s="677">
        <v>0.2857142857142857</v>
      </c>
      <c r="T434" s="744">
        <v>1.5</v>
      </c>
      <c r="U434" s="700">
        <v>0.27272727272727271</v>
      </c>
    </row>
    <row r="435" spans="1:21" ht="14.4" customHeight="1" x14ac:dyDescent="0.3">
      <c r="A435" s="660">
        <v>50</v>
      </c>
      <c r="B435" s="661" t="s">
        <v>564</v>
      </c>
      <c r="C435" s="661" t="s">
        <v>3506</v>
      </c>
      <c r="D435" s="742" t="s">
        <v>4521</v>
      </c>
      <c r="E435" s="743" t="s">
        <v>3523</v>
      </c>
      <c r="F435" s="661" t="s">
        <v>3503</v>
      </c>
      <c r="G435" s="661" t="s">
        <v>3675</v>
      </c>
      <c r="H435" s="661" t="s">
        <v>1311</v>
      </c>
      <c r="I435" s="661" t="s">
        <v>1696</v>
      </c>
      <c r="J435" s="661" t="s">
        <v>3413</v>
      </c>
      <c r="K435" s="661" t="s">
        <v>3414</v>
      </c>
      <c r="L435" s="662">
        <v>150.04</v>
      </c>
      <c r="M435" s="662">
        <v>150.04</v>
      </c>
      <c r="N435" s="661">
        <v>1</v>
      </c>
      <c r="O435" s="744">
        <v>0.5</v>
      </c>
      <c r="P435" s="662">
        <v>150.04</v>
      </c>
      <c r="Q435" s="677">
        <v>1</v>
      </c>
      <c r="R435" s="661">
        <v>1</v>
      </c>
      <c r="S435" s="677">
        <v>1</v>
      </c>
      <c r="T435" s="744">
        <v>0.5</v>
      </c>
      <c r="U435" s="700">
        <v>1</v>
      </c>
    </row>
    <row r="436" spans="1:21" ht="14.4" customHeight="1" x14ac:dyDescent="0.3">
      <c r="A436" s="660">
        <v>50</v>
      </c>
      <c r="B436" s="661" t="s">
        <v>564</v>
      </c>
      <c r="C436" s="661" t="s">
        <v>3506</v>
      </c>
      <c r="D436" s="742" t="s">
        <v>4521</v>
      </c>
      <c r="E436" s="743" t="s">
        <v>3523</v>
      </c>
      <c r="F436" s="661" t="s">
        <v>3503</v>
      </c>
      <c r="G436" s="661" t="s">
        <v>3526</v>
      </c>
      <c r="H436" s="661" t="s">
        <v>1311</v>
      </c>
      <c r="I436" s="661" t="s">
        <v>3562</v>
      </c>
      <c r="J436" s="661" t="s">
        <v>3563</v>
      </c>
      <c r="K436" s="661" t="s">
        <v>3564</v>
      </c>
      <c r="L436" s="662">
        <v>278.64</v>
      </c>
      <c r="M436" s="662">
        <v>278.64</v>
      </c>
      <c r="N436" s="661">
        <v>1</v>
      </c>
      <c r="O436" s="744">
        <v>0.5</v>
      </c>
      <c r="P436" s="662"/>
      <c r="Q436" s="677">
        <v>0</v>
      </c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50</v>
      </c>
      <c r="B437" s="661" t="s">
        <v>564</v>
      </c>
      <c r="C437" s="661" t="s">
        <v>3506</v>
      </c>
      <c r="D437" s="742" t="s">
        <v>4521</v>
      </c>
      <c r="E437" s="743" t="s">
        <v>3523</v>
      </c>
      <c r="F437" s="661" t="s">
        <v>3503</v>
      </c>
      <c r="G437" s="661" t="s">
        <v>3526</v>
      </c>
      <c r="H437" s="661" t="s">
        <v>1311</v>
      </c>
      <c r="I437" s="661" t="s">
        <v>1495</v>
      </c>
      <c r="J437" s="661" t="s">
        <v>1500</v>
      </c>
      <c r="K437" s="661" t="s">
        <v>1512</v>
      </c>
      <c r="L437" s="662">
        <v>193.1</v>
      </c>
      <c r="M437" s="662">
        <v>965.5</v>
      </c>
      <c r="N437" s="661">
        <v>5</v>
      </c>
      <c r="O437" s="744">
        <v>3</v>
      </c>
      <c r="P437" s="662">
        <v>193.1</v>
      </c>
      <c r="Q437" s="677">
        <v>0.19999999999999998</v>
      </c>
      <c r="R437" s="661">
        <v>1</v>
      </c>
      <c r="S437" s="677">
        <v>0.2</v>
      </c>
      <c r="T437" s="744">
        <v>0.5</v>
      </c>
      <c r="U437" s="700">
        <v>0.16666666666666666</v>
      </c>
    </row>
    <row r="438" spans="1:21" ht="14.4" customHeight="1" x14ac:dyDescent="0.3">
      <c r="A438" s="660">
        <v>50</v>
      </c>
      <c r="B438" s="661" t="s">
        <v>564</v>
      </c>
      <c r="C438" s="661" t="s">
        <v>3506</v>
      </c>
      <c r="D438" s="742" t="s">
        <v>4521</v>
      </c>
      <c r="E438" s="743" t="s">
        <v>3523</v>
      </c>
      <c r="F438" s="661" t="s">
        <v>3503</v>
      </c>
      <c r="G438" s="661" t="s">
        <v>3526</v>
      </c>
      <c r="H438" s="661" t="s">
        <v>1311</v>
      </c>
      <c r="I438" s="661" t="s">
        <v>1495</v>
      </c>
      <c r="J438" s="661" t="s">
        <v>1500</v>
      </c>
      <c r="K438" s="661" t="s">
        <v>1512</v>
      </c>
      <c r="L438" s="662">
        <v>181.13</v>
      </c>
      <c r="M438" s="662">
        <v>181.13</v>
      </c>
      <c r="N438" s="661">
        <v>1</v>
      </c>
      <c r="O438" s="744">
        <v>0.5</v>
      </c>
      <c r="P438" s="662"/>
      <c r="Q438" s="677">
        <v>0</v>
      </c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50</v>
      </c>
      <c r="B439" s="661" t="s">
        <v>564</v>
      </c>
      <c r="C439" s="661" t="s">
        <v>3506</v>
      </c>
      <c r="D439" s="742" t="s">
        <v>4521</v>
      </c>
      <c r="E439" s="743" t="s">
        <v>3523</v>
      </c>
      <c r="F439" s="661" t="s">
        <v>3503</v>
      </c>
      <c r="G439" s="661" t="s">
        <v>3529</v>
      </c>
      <c r="H439" s="661" t="s">
        <v>1311</v>
      </c>
      <c r="I439" s="661" t="s">
        <v>1377</v>
      </c>
      <c r="J439" s="661" t="s">
        <v>1378</v>
      </c>
      <c r="K439" s="661" t="s">
        <v>1165</v>
      </c>
      <c r="L439" s="662">
        <v>35.11</v>
      </c>
      <c r="M439" s="662">
        <v>140.44</v>
      </c>
      <c r="N439" s="661">
        <v>4</v>
      </c>
      <c r="O439" s="744">
        <v>2</v>
      </c>
      <c r="P439" s="662">
        <v>35.11</v>
      </c>
      <c r="Q439" s="677">
        <v>0.25</v>
      </c>
      <c r="R439" s="661">
        <v>1</v>
      </c>
      <c r="S439" s="677">
        <v>0.25</v>
      </c>
      <c r="T439" s="744">
        <v>0.5</v>
      </c>
      <c r="U439" s="700">
        <v>0.25</v>
      </c>
    </row>
    <row r="440" spans="1:21" ht="14.4" customHeight="1" x14ac:dyDescent="0.3">
      <c r="A440" s="660">
        <v>50</v>
      </c>
      <c r="B440" s="661" t="s">
        <v>564</v>
      </c>
      <c r="C440" s="661" t="s">
        <v>3506</v>
      </c>
      <c r="D440" s="742" t="s">
        <v>4521</v>
      </c>
      <c r="E440" s="743" t="s">
        <v>3523</v>
      </c>
      <c r="F440" s="661" t="s">
        <v>3503</v>
      </c>
      <c r="G440" s="661" t="s">
        <v>3529</v>
      </c>
      <c r="H440" s="661" t="s">
        <v>1311</v>
      </c>
      <c r="I440" s="661" t="s">
        <v>1380</v>
      </c>
      <c r="J440" s="661" t="s">
        <v>1381</v>
      </c>
      <c r="K440" s="661" t="s">
        <v>1382</v>
      </c>
      <c r="L440" s="662">
        <v>70.23</v>
      </c>
      <c r="M440" s="662">
        <v>210.69</v>
      </c>
      <c r="N440" s="661">
        <v>3</v>
      </c>
      <c r="O440" s="744">
        <v>1.5</v>
      </c>
      <c r="P440" s="662"/>
      <c r="Q440" s="677">
        <v>0</v>
      </c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50</v>
      </c>
      <c r="B441" s="661" t="s">
        <v>564</v>
      </c>
      <c r="C441" s="661" t="s">
        <v>3506</v>
      </c>
      <c r="D441" s="742" t="s">
        <v>4521</v>
      </c>
      <c r="E441" s="743" t="s">
        <v>3523</v>
      </c>
      <c r="F441" s="661" t="s">
        <v>3503</v>
      </c>
      <c r="G441" s="661" t="s">
        <v>3530</v>
      </c>
      <c r="H441" s="661" t="s">
        <v>565</v>
      </c>
      <c r="I441" s="661" t="s">
        <v>3531</v>
      </c>
      <c r="J441" s="661" t="s">
        <v>3532</v>
      </c>
      <c r="K441" s="661" t="s">
        <v>3533</v>
      </c>
      <c r="L441" s="662">
        <v>0</v>
      </c>
      <c r="M441" s="662">
        <v>0</v>
      </c>
      <c r="N441" s="661">
        <v>2</v>
      </c>
      <c r="O441" s="744">
        <v>1</v>
      </c>
      <c r="P441" s="662">
        <v>0</v>
      </c>
      <c r="Q441" s="677"/>
      <c r="R441" s="661">
        <v>1</v>
      </c>
      <c r="S441" s="677">
        <v>0.5</v>
      </c>
      <c r="T441" s="744">
        <v>0.5</v>
      </c>
      <c r="U441" s="700">
        <v>0.5</v>
      </c>
    </row>
    <row r="442" spans="1:21" ht="14.4" customHeight="1" x14ac:dyDescent="0.3">
      <c r="A442" s="660">
        <v>50</v>
      </c>
      <c r="B442" s="661" t="s">
        <v>564</v>
      </c>
      <c r="C442" s="661" t="s">
        <v>3506</v>
      </c>
      <c r="D442" s="742" t="s">
        <v>4521</v>
      </c>
      <c r="E442" s="743" t="s">
        <v>3523</v>
      </c>
      <c r="F442" s="661" t="s">
        <v>3503</v>
      </c>
      <c r="G442" s="661" t="s">
        <v>3538</v>
      </c>
      <c r="H442" s="661" t="s">
        <v>1311</v>
      </c>
      <c r="I442" s="661" t="s">
        <v>1561</v>
      </c>
      <c r="J442" s="661" t="s">
        <v>1562</v>
      </c>
      <c r="K442" s="661" t="s">
        <v>1563</v>
      </c>
      <c r="L442" s="662">
        <v>93.43</v>
      </c>
      <c r="M442" s="662">
        <v>560.58000000000004</v>
      </c>
      <c r="N442" s="661">
        <v>6</v>
      </c>
      <c r="O442" s="744">
        <v>3.5</v>
      </c>
      <c r="P442" s="662">
        <v>93.43</v>
      </c>
      <c r="Q442" s="677">
        <v>0.16666666666666666</v>
      </c>
      <c r="R442" s="661">
        <v>1</v>
      </c>
      <c r="S442" s="677">
        <v>0.16666666666666666</v>
      </c>
      <c r="T442" s="744">
        <v>0.5</v>
      </c>
      <c r="U442" s="700">
        <v>0.14285714285714285</v>
      </c>
    </row>
    <row r="443" spans="1:21" ht="14.4" customHeight="1" x14ac:dyDescent="0.3">
      <c r="A443" s="660">
        <v>50</v>
      </c>
      <c r="B443" s="661" t="s">
        <v>564</v>
      </c>
      <c r="C443" s="661" t="s">
        <v>3506</v>
      </c>
      <c r="D443" s="742" t="s">
        <v>4521</v>
      </c>
      <c r="E443" s="743" t="s">
        <v>3523</v>
      </c>
      <c r="F443" s="661" t="s">
        <v>3503</v>
      </c>
      <c r="G443" s="661" t="s">
        <v>3541</v>
      </c>
      <c r="H443" s="661" t="s">
        <v>565</v>
      </c>
      <c r="I443" s="661" t="s">
        <v>3594</v>
      </c>
      <c r="J443" s="661" t="s">
        <v>3595</v>
      </c>
      <c r="K443" s="661" t="s">
        <v>3438</v>
      </c>
      <c r="L443" s="662">
        <v>0</v>
      </c>
      <c r="M443" s="662">
        <v>0</v>
      </c>
      <c r="N443" s="661">
        <v>1</v>
      </c>
      <c r="O443" s="744">
        <v>0.5</v>
      </c>
      <c r="P443" s="662"/>
      <c r="Q443" s="677"/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50</v>
      </c>
      <c r="B444" s="661" t="s">
        <v>564</v>
      </c>
      <c r="C444" s="661" t="s">
        <v>3506</v>
      </c>
      <c r="D444" s="742" t="s">
        <v>4521</v>
      </c>
      <c r="E444" s="743" t="s">
        <v>3523</v>
      </c>
      <c r="F444" s="661" t="s">
        <v>3503</v>
      </c>
      <c r="G444" s="661" t="s">
        <v>3541</v>
      </c>
      <c r="H444" s="661" t="s">
        <v>565</v>
      </c>
      <c r="I444" s="661" t="s">
        <v>968</v>
      </c>
      <c r="J444" s="661" t="s">
        <v>958</v>
      </c>
      <c r="K444" s="661" t="s">
        <v>969</v>
      </c>
      <c r="L444" s="662">
        <v>26.37</v>
      </c>
      <c r="M444" s="662">
        <v>79.11</v>
      </c>
      <c r="N444" s="661">
        <v>3</v>
      </c>
      <c r="O444" s="744">
        <v>1.5</v>
      </c>
      <c r="P444" s="662">
        <v>26.37</v>
      </c>
      <c r="Q444" s="677">
        <v>0.33333333333333337</v>
      </c>
      <c r="R444" s="661">
        <v>1</v>
      </c>
      <c r="S444" s="677">
        <v>0.33333333333333331</v>
      </c>
      <c r="T444" s="744">
        <v>0.5</v>
      </c>
      <c r="U444" s="700">
        <v>0.33333333333333331</v>
      </c>
    </row>
    <row r="445" spans="1:21" ht="14.4" customHeight="1" x14ac:dyDescent="0.3">
      <c r="A445" s="660">
        <v>50</v>
      </c>
      <c r="B445" s="661" t="s">
        <v>564</v>
      </c>
      <c r="C445" s="661" t="s">
        <v>3506</v>
      </c>
      <c r="D445" s="742" t="s">
        <v>4521</v>
      </c>
      <c r="E445" s="743" t="s">
        <v>3523</v>
      </c>
      <c r="F445" s="661" t="s">
        <v>3503</v>
      </c>
      <c r="G445" s="661" t="s">
        <v>3541</v>
      </c>
      <c r="H445" s="661" t="s">
        <v>565</v>
      </c>
      <c r="I445" s="661" t="s">
        <v>3542</v>
      </c>
      <c r="J445" s="661" t="s">
        <v>958</v>
      </c>
      <c r="K445" s="661" t="s">
        <v>3537</v>
      </c>
      <c r="L445" s="662">
        <v>10.55</v>
      </c>
      <c r="M445" s="662">
        <v>10.55</v>
      </c>
      <c r="N445" s="661">
        <v>1</v>
      </c>
      <c r="O445" s="744">
        <v>0.5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50</v>
      </c>
      <c r="B446" s="661" t="s">
        <v>564</v>
      </c>
      <c r="C446" s="661" t="s">
        <v>3506</v>
      </c>
      <c r="D446" s="742" t="s">
        <v>4521</v>
      </c>
      <c r="E446" s="743" t="s">
        <v>3523</v>
      </c>
      <c r="F446" s="661" t="s">
        <v>3503</v>
      </c>
      <c r="G446" s="661" t="s">
        <v>3543</v>
      </c>
      <c r="H446" s="661" t="s">
        <v>565</v>
      </c>
      <c r="I446" s="661" t="s">
        <v>3758</v>
      </c>
      <c r="J446" s="661" t="s">
        <v>3638</v>
      </c>
      <c r="K446" s="661" t="s">
        <v>3759</v>
      </c>
      <c r="L446" s="662">
        <v>0</v>
      </c>
      <c r="M446" s="662">
        <v>0</v>
      </c>
      <c r="N446" s="661">
        <v>2</v>
      </c>
      <c r="O446" s="744">
        <v>1</v>
      </c>
      <c r="P446" s="662"/>
      <c r="Q446" s="677"/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50</v>
      </c>
      <c r="B447" s="661" t="s">
        <v>564</v>
      </c>
      <c r="C447" s="661" t="s">
        <v>3506</v>
      </c>
      <c r="D447" s="742" t="s">
        <v>4521</v>
      </c>
      <c r="E447" s="743" t="s">
        <v>3523</v>
      </c>
      <c r="F447" s="661" t="s">
        <v>3503</v>
      </c>
      <c r="G447" s="661" t="s">
        <v>3543</v>
      </c>
      <c r="H447" s="661" t="s">
        <v>565</v>
      </c>
      <c r="I447" s="661" t="s">
        <v>813</v>
      </c>
      <c r="J447" s="661" t="s">
        <v>1114</v>
      </c>
      <c r="K447" s="661" t="s">
        <v>3891</v>
      </c>
      <c r="L447" s="662">
        <v>17.559999999999999</v>
      </c>
      <c r="M447" s="662">
        <v>17.559999999999999</v>
      </c>
      <c r="N447" s="661">
        <v>1</v>
      </c>
      <c r="O447" s="744">
        <v>0.5</v>
      </c>
      <c r="P447" s="662"/>
      <c r="Q447" s="677">
        <v>0</v>
      </c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50</v>
      </c>
      <c r="B448" s="661" t="s">
        <v>564</v>
      </c>
      <c r="C448" s="661" t="s">
        <v>3506</v>
      </c>
      <c r="D448" s="742" t="s">
        <v>4521</v>
      </c>
      <c r="E448" s="743" t="s">
        <v>3523</v>
      </c>
      <c r="F448" s="661" t="s">
        <v>3503</v>
      </c>
      <c r="G448" s="661" t="s">
        <v>3546</v>
      </c>
      <c r="H448" s="661" t="s">
        <v>1311</v>
      </c>
      <c r="I448" s="661" t="s">
        <v>1409</v>
      </c>
      <c r="J448" s="661" t="s">
        <v>606</v>
      </c>
      <c r="K448" s="661" t="s">
        <v>1367</v>
      </c>
      <c r="L448" s="662">
        <v>2309.36</v>
      </c>
      <c r="M448" s="662">
        <v>2309.36</v>
      </c>
      <c r="N448" s="661">
        <v>1</v>
      </c>
      <c r="O448" s="744">
        <v>1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50</v>
      </c>
      <c r="B449" s="661" t="s">
        <v>564</v>
      </c>
      <c r="C449" s="661" t="s">
        <v>3506</v>
      </c>
      <c r="D449" s="742" t="s">
        <v>4521</v>
      </c>
      <c r="E449" s="743" t="s">
        <v>3523</v>
      </c>
      <c r="F449" s="661" t="s">
        <v>3503</v>
      </c>
      <c r="G449" s="661" t="s">
        <v>3600</v>
      </c>
      <c r="H449" s="661" t="s">
        <v>1311</v>
      </c>
      <c r="I449" s="661" t="s">
        <v>3642</v>
      </c>
      <c r="J449" s="661" t="s">
        <v>3643</v>
      </c>
      <c r="K449" s="661" t="s">
        <v>984</v>
      </c>
      <c r="L449" s="662">
        <v>39.729999999999997</v>
      </c>
      <c r="M449" s="662">
        <v>39.729999999999997</v>
      </c>
      <c r="N449" s="661">
        <v>1</v>
      </c>
      <c r="O449" s="744">
        <v>1</v>
      </c>
      <c r="P449" s="662">
        <v>39.729999999999997</v>
      </c>
      <c r="Q449" s="677">
        <v>1</v>
      </c>
      <c r="R449" s="661">
        <v>1</v>
      </c>
      <c r="S449" s="677">
        <v>1</v>
      </c>
      <c r="T449" s="744">
        <v>1</v>
      </c>
      <c r="U449" s="700">
        <v>1</v>
      </c>
    </row>
    <row r="450" spans="1:21" ht="14.4" customHeight="1" x14ac:dyDescent="0.3">
      <c r="A450" s="660">
        <v>50</v>
      </c>
      <c r="B450" s="661" t="s">
        <v>564</v>
      </c>
      <c r="C450" s="661" t="s">
        <v>3506</v>
      </c>
      <c r="D450" s="742" t="s">
        <v>4521</v>
      </c>
      <c r="E450" s="743" t="s">
        <v>3523</v>
      </c>
      <c r="F450" s="661" t="s">
        <v>3503</v>
      </c>
      <c r="G450" s="661" t="s">
        <v>3547</v>
      </c>
      <c r="H450" s="661" t="s">
        <v>1311</v>
      </c>
      <c r="I450" s="661" t="s">
        <v>1437</v>
      </c>
      <c r="J450" s="661" t="s">
        <v>1438</v>
      </c>
      <c r="K450" s="661" t="s">
        <v>1165</v>
      </c>
      <c r="L450" s="662">
        <v>48.27</v>
      </c>
      <c r="M450" s="662">
        <v>96.54</v>
      </c>
      <c r="N450" s="661">
        <v>2</v>
      </c>
      <c r="O450" s="744">
        <v>1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50</v>
      </c>
      <c r="B451" s="661" t="s">
        <v>564</v>
      </c>
      <c r="C451" s="661" t="s">
        <v>3506</v>
      </c>
      <c r="D451" s="742" t="s">
        <v>4521</v>
      </c>
      <c r="E451" s="743" t="s">
        <v>3523</v>
      </c>
      <c r="F451" s="661" t="s">
        <v>3503</v>
      </c>
      <c r="G451" s="661" t="s">
        <v>3547</v>
      </c>
      <c r="H451" s="661" t="s">
        <v>1311</v>
      </c>
      <c r="I451" s="661" t="s">
        <v>2752</v>
      </c>
      <c r="J451" s="661" t="s">
        <v>1539</v>
      </c>
      <c r="K451" s="661" t="s">
        <v>3450</v>
      </c>
      <c r="L451" s="662">
        <v>96.53</v>
      </c>
      <c r="M451" s="662">
        <v>96.53</v>
      </c>
      <c r="N451" s="661">
        <v>1</v>
      </c>
      <c r="O451" s="744">
        <v>0.5</v>
      </c>
      <c r="P451" s="662"/>
      <c r="Q451" s="677">
        <v>0</v>
      </c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50</v>
      </c>
      <c r="B452" s="661" t="s">
        <v>564</v>
      </c>
      <c r="C452" s="661" t="s">
        <v>3506</v>
      </c>
      <c r="D452" s="742" t="s">
        <v>4521</v>
      </c>
      <c r="E452" s="743" t="s">
        <v>3523</v>
      </c>
      <c r="F452" s="661" t="s">
        <v>3503</v>
      </c>
      <c r="G452" s="661" t="s">
        <v>3548</v>
      </c>
      <c r="H452" s="661" t="s">
        <v>1311</v>
      </c>
      <c r="I452" s="661" t="s">
        <v>1341</v>
      </c>
      <c r="J452" s="661" t="s">
        <v>3386</v>
      </c>
      <c r="K452" s="661" t="s">
        <v>984</v>
      </c>
      <c r="L452" s="662">
        <v>96.53</v>
      </c>
      <c r="M452" s="662">
        <v>96.53</v>
      </c>
      <c r="N452" s="661">
        <v>1</v>
      </c>
      <c r="O452" s="744">
        <v>0.5</v>
      </c>
      <c r="P452" s="662"/>
      <c r="Q452" s="677">
        <v>0</v>
      </c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50</v>
      </c>
      <c r="B453" s="661" t="s">
        <v>564</v>
      </c>
      <c r="C453" s="661" t="s">
        <v>3506</v>
      </c>
      <c r="D453" s="742" t="s">
        <v>4521</v>
      </c>
      <c r="E453" s="743" t="s">
        <v>3523</v>
      </c>
      <c r="F453" s="661" t="s">
        <v>3503</v>
      </c>
      <c r="G453" s="661" t="s">
        <v>3548</v>
      </c>
      <c r="H453" s="661" t="s">
        <v>1311</v>
      </c>
      <c r="I453" s="661" t="s">
        <v>1395</v>
      </c>
      <c r="J453" s="661" t="s">
        <v>3387</v>
      </c>
      <c r="K453" s="661" t="s">
        <v>980</v>
      </c>
      <c r="L453" s="662">
        <v>48.27</v>
      </c>
      <c r="M453" s="662">
        <v>193.08</v>
      </c>
      <c r="N453" s="661">
        <v>4</v>
      </c>
      <c r="O453" s="744">
        <v>2.5</v>
      </c>
      <c r="P453" s="662">
        <v>48.27</v>
      </c>
      <c r="Q453" s="677">
        <v>0.25</v>
      </c>
      <c r="R453" s="661">
        <v>1</v>
      </c>
      <c r="S453" s="677">
        <v>0.25</v>
      </c>
      <c r="T453" s="744">
        <v>0.5</v>
      </c>
      <c r="U453" s="700">
        <v>0.2</v>
      </c>
    </row>
    <row r="454" spans="1:21" ht="14.4" customHeight="1" x14ac:dyDescent="0.3">
      <c r="A454" s="660">
        <v>50</v>
      </c>
      <c r="B454" s="661" t="s">
        <v>564</v>
      </c>
      <c r="C454" s="661" t="s">
        <v>3506</v>
      </c>
      <c r="D454" s="742" t="s">
        <v>4521</v>
      </c>
      <c r="E454" s="743" t="s">
        <v>3523</v>
      </c>
      <c r="F454" s="661" t="s">
        <v>3503</v>
      </c>
      <c r="G454" s="661" t="s">
        <v>3552</v>
      </c>
      <c r="H454" s="661" t="s">
        <v>565</v>
      </c>
      <c r="I454" s="661" t="s">
        <v>3553</v>
      </c>
      <c r="J454" s="661" t="s">
        <v>742</v>
      </c>
      <c r="K454" s="661" t="s">
        <v>3554</v>
      </c>
      <c r="L454" s="662">
        <v>30.47</v>
      </c>
      <c r="M454" s="662">
        <v>30.47</v>
      </c>
      <c r="N454" s="661">
        <v>1</v>
      </c>
      <c r="O454" s="744">
        <v>0.5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50</v>
      </c>
      <c r="B455" s="661" t="s">
        <v>564</v>
      </c>
      <c r="C455" s="661" t="s">
        <v>3506</v>
      </c>
      <c r="D455" s="742" t="s">
        <v>4521</v>
      </c>
      <c r="E455" s="743" t="s">
        <v>3523</v>
      </c>
      <c r="F455" s="661" t="s">
        <v>3503</v>
      </c>
      <c r="G455" s="661" t="s">
        <v>3613</v>
      </c>
      <c r="H455" s="661" t="s">
        <v>565</v>
      </c>
      <c r="I455" s="661" t="s">
        <v>1641</v>
      </c>
      <c r="J455" s="661" t="s">
        <v>1642</v>
      </c>
      <c r="K455" s="661" t="s">
        <v>3614</v>
      </c>
      <c r="L455" s="662">
        <v>22.44</v>
      </c>
      <c r="M455" s="662">
        <v>44.88</v>
      </c>
      <c r="N455" s="661">
        <v>2</v>
      </c>
      <c r="O455" s="744">
        <v>1.5</v>
      </c>
      <c r="P455" s="662"/>
      <c r="Q455" s="677">
        <v>0</v>
      </c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50</v>
      </c>
      <c r="B456" s="661" t="s">
        <v>564</v>
      </c>
      <c r="C456" s="661" t="s">
        <v>3506</v>
      </c>
      <c r="D456" s="742" t="s">
        <v>4521</v>
      </c>
      <c r="E456" s="743" t="s">
        <v>3523</v>
      </c>
      <c r="F456" s="661" t="s">
        <v>3503</v>
      </c>
      <c r="G456" s="661" t="s">
        <v>3789</v>
      </c>
      <c r="H456" s="661" t="s">
        <v>1311</v>
      </c>
      <c r="I456" s="661" t="s">
        <v>1337</v>
      </c>
      <c r="J456" s="661" t="s">
        <v>1338</v>
      </c>
      <c r="K456" s="661" t="s">
        <v>3397</v>
      </c>
      <c r="L456" s="662">
        <v>131.54</v>
      </c>
      <c r="M456" s="662">
        <v>131.54</v>
      </c>
      <c r="N456" s="661">
        <v>1</v>
      </c>
      <c r="O456" s="744">
        <v>0.5</v>
      </c>
      <c r="P456" s="662"/>
      <c r="Q456" s="677">
        <v>0</v>
      </c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50</v>
      </c>
      <c r="B457" s="661" t="s">
        <v>564</v>
      </c>
      <c r="C457" s="661" t="s">
        <v>3506</v>
      </c>
      <c r="D457" s="742" t="s">
        <v>4521</v>
      </c>
      <c r="E457" s="743" t="s">
        <v>3523</v>
      </c>
      <c r="F457" s="661" t="s">
        <v>3503</v>
      </c>
      <c r="G457" s="661" t="s">
        <v>3558</v>
      </c>
      <c r="H457" s="661" t="s">
        <v>1311</v>
      </c>
      <c r="I457" s="661" t="s">
        <v>3621</v>
      </c>
      <c r="J457" s="661" t="s">
        <v>3622</v>
      </c>
      <c r="K457" s="661" t="s">
        <v>3623</v>
      </c>
      <c r="L457" s="662">
        <v>120.61</v>
      </c>
      <c r="M457" s="662">
        <v>241.22</v>
      </c>
      <c r="N457" s="661">
        <v>2</v>
      </c>
      <c r="O457" s="744">
        <v>1.5</v>
      </c>
      <c r="P457" s="662"/>
      <c r="Q457" s="677">
        <v>0</v>
      </c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50</v>
      </c>
      <c r="B458" s="661" t="s">
        <v>564</v>
      </c>
      <c r="C458" s="661" t="s">
        <v>3506</v>
      </c>
      <c r="D458" s="742" t="s">
        <v>4521</v>
      </c>
      <c r="E458" s="743" t="s">
        <v>3523</v>
      </c>
      <c r="F458" s="661" t="s">
        <v>3503</v>
      </c>
      <c r="G458" s="661" t="s">
        <v>3558</v>
      </c>
      <c r="H458" s="661" t="s">
        <v>1311</v>
      </c>
      <c r="I458" s="661" t="s">
        <v>1429</v>
      </c>
      <c r="J458" s="661" t="s">
        <v>3364</v>
      </c>
      <c r="K458" s="661" t="s">
        <v>977</v>
      </c>
      <c r="L458" s="662">
        <v>184.74</v>
      </c>
      <c r="M458" s="662">
        <v>923.7</v>
      </c>
      <c r="N458" s="661">
        <v>5</v>
      </c>
      <c r="O458" s="744">
        <v>3.5</v>
      </c>
      <c r="P458" s="662">
        <v>184.74</v>
      </c>
      <c r="Q458" s="677">
        <v>0.2</v>
      </c>
      <c r="R458" s="661">
        <v>1</v>
      </c>
      <c r="S458" s="677">
        <v>0.2</v>
      </c>
      <c r="T458" s="744">
        <v>1</v>
      </c>
      <c r="U458" s="700">
        <v>0.2857142857142857</v>
      </c>
    </row>
    <row r="459" spans="1:21" ht="14.4" customHeight="1" x14ac:dyDescent="0.3">
      <c r="A459" s="660">
        <v>50</v>
      </c>
      <c r="B459" s="661" t="s">
        <v>564</v>
      </c>
      <c r="C459" s="661" t="s">
        <v>3506</v>
      </c>
      <c r="D459" s="742" t="s">
        <v>4521</v>
      </c>
      <c r="E459" s="743" t="s">
        <v>3523</v>
      </c>
      <c r="F459" s="661" t="s">
        <v>3503</v>
      </c>
      <c r="G459" s="661" t="s">
        <v>3627</v>
      </c>
      <c r="H459" s="661" t="s">
        <v>565</v>
      </c>
      <c r="I459" s="661" t="s">
        <v>1300</v>
      </c>
      <c r="J459" s="661" t="s">
        <v>1301</v>
      </c>
      <c r="K459" s="661" t="s">
        <v>1088</v>
      </c>
      <c r="L459" s="662">
        <v>140.38</v>
      </c>
      <c r="M459" s="662">
        <v>140.38</v>
      </c>
      <c r="N459" s="661">
        <v>1</v>
      </c>
      <c r="O459" s="744">
        <v>1</v>
      </c>
      <c r="P459" s="662"/>
      <c r="Q459" s="677">
        <v>0</v>
      </c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50</v>
      </c>
      <c r="B460" s="661" t="s">
        <v>564</v>
      </c>
      <c r="C460" s="661" t="s">
        <v>3506</v>
      </c>
      <c r="D460" s="742" t="s">
        <v>4521</v>
      </c>
      <c r="E460" s="743" t="s">
        <v>3524</v>
      </c>
      <c r="F460" s="661" t="s">
        <v>3503</v>
      </c>
      <c r="G460" s="661" t="s">
        <v>3525</v>
      </c>
      <c r="H460" s="661" t="s">
        <v>1311</v>
      </c>
      <c r="I460" s="661" t="s">
        <v>1330</v>
      </c>
      <c r="J460" s="661" t="s">
        <v>1331</v>
      </c>
      <c r="K460" s="661" t="s">
        <v>3373</v>
      </c>
      <c r="L460" s="662">
        <v>72</v>
      </c>
      <c r="M460" s="662">
        <v>144</v>
      </c>
      <c r="N460" s="661">
        <v>2</v>
      </c>
      <c r="O460" s="744">
        <v>1.5</v>
      </c>
      <c r="P460" s="662"/>
      <c r="Q460" s="677">
        <v>0</v>
      </c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50</v>
      </c>
      <c r="B461" s="661" t="s">
        <v>564</v>
      </c>
      <c r="C461" s="661" t="s">
        <v>3506</v>
      </c>
      <c r="D461" s="742" t="s">
        <v>4521</v>
      </c>
      <c r="E461" s="743" t="s">
        <v>3524</v>
      </c>
      <c r="F461" s="661" t="s">
        <v>3503</v>
      </c>
      <c r="G461" s="661" t="s">
        <v>3525</v>
      </c>
      <c r="H461" s="661" t="s">
        <v>1311</v>
      </c>
      <c r="I461" s="661" t="s">
        <v>1334</v>
      </c>
      <c r="J461" s="661" t="s">
        <v>1331</v>
      </c>
      <c r="K461" s="661" t="s">
        <v>3374</v>
      </c>
      <c r="L461" s="662">
        <v>144.01</v>
      </c>
      <c r="M461" s="662">
        <v>144.01</v>
      </c>
      <c r="N461" s="661">
        <v>1</v>
      </c>
      <c r="O461" s="744">
        <v>0.5</v>
      </c>
      <c r="P461" s="662"/>
      <c r="Q461" s="677">
        <v>0</v>
      </c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50</v>
      </c>
      <c r="B462" s="661" t="s">
        <v>564</v>
      </c>
      <c r="C462" s="661" t="s">
        <v>3506</v>
      </c>
      <c r="D462" s="742" t="s">
        <v>4521</v>
      </c>
      <c r="E462" s="743" t="s">
        <v>3524</v>
      </c>
      <c r="F462" s="661" t="s">
        <v>3503</v>
      </c>
      <c r="G462" s="661" t="s">
        <v>3675</v>
      </c>
      <c r="H462" s="661" t="s">
        <v>1311</v>
      </c>
      <c r="I462" s="661" t="s">
        <v>1696</v>
      </c>
      <c r="J462" s="661" t="s">
        <v>3413</v>
      </c>
      <c r="K462" s="661" t="s">
        <v>3414</v>
      </c>
      <c r="L462" s="662">
        <v>154.36000000000001</v>
      </c>
      <c r="M462" s="662">
        <v>463.08000000000004</v>
      </c>
      <c r="N462" s="661">
        <v>3</v>
      </c>
      <c r="O462" s="744">
        <v>2.5</v>
      </c>
      <c r="P462" s="662"/>
      <c r="Q462" s="677">
        <v>0</v>
      </c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50</v>
      </c>
      <c r="B463" s="661" t="s">
        <v>564</v>
      </c>
      <c r="C463" s="661" t="s">
        <v>3506</v>
      </c>
      <c r="D463" s="742" t="s">
        <v>4521</v>
      </c>
      <c r="E463" s="743" t="s">
        <v>3524</v>
      </c>
      <c r="F463" s="661" t="s">
        <v>3503</v>
      </c>
      <c r="G463" s="661" t="s">
        <v>3526</v>
      </c>
      <c r="H463" s="661" t="s">
        <v>1311</v>
      </c>
      <c r="I463" s="661" t="s">
        <v>3562</v>
      </c>
      <c r="J463" s="661" t="s">
        <v>3563</v>
      </c>
      <c r="K463" s="661" t="s">
        <v>3564</v>
      </c>
      <c r="L463" s="662">
        <v>278.64</v>
      </c>
      <c r="M463" s="662">
        <v>278.64</v>
      </c>
      <c r="N463" s="661">
        <v>1</v>
      </c>
      <c r="O463" s="744">
        <v>0.5</v>
      </c>
      <c r="P463" s="662"/>
      <c r="Q463" s="677">
        <v>0</v>
      </c>
      <c r="R463" s="661"/>
      <c r="S463" s="677">
        <v>0</v>
      </c>
      <c r="T463" s="744"/>
      <c r="U463" s="700">
        <v>0</v>
      </c>
    </row>
    <row r="464" spans="1:21" ht="14.4" customHeight="1" x14ac:dyDescent="0.3">
      <c r="A464" s="660">
        <v>50</v>
      </c>
      <c r="B464" s="661" t="s">
        <v>564</v>
      </c>
      <c r="C464" s="661" t="s">
        <v>3506</v>
      </c>
      <c r="D464" s="742" t="s">
        <v>4521</v>
      </c>
      <c r="E464" s="743" t="s">
        <v>3524</v>
      </c>
      <c r="F464" s="661" t="s">
        <v>3503</v>
      </c>
      <c r="G464" s="661" t="s">
        <v>3526</v>
      </c>
      <c r="H464" s="661" t="s">
        <v>1311</v>
      </c>
      <c r="I464" s="661" t="s">
        <v>1495</v>
      </c>
      <c r="J464" s="661" t="s">
        <v>1500</v>
      </c>
      <c r="K464" s="661" t="s">
        <v>1512</v>
      </c>
      <c r="L464" s="662">
        <v>193.1</v>
      </c>
      <c r="M464" s="662">
        <v>193.1</v>
      </c>
      <c r="N464" s="661">
        <v>1</v>
      </c>
      <c r="O464" s="744">
        <v>1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50</v>
      </c>
      <c r="B465" s="661" t="s">
        <v>564</v>
      </c>
      <c r="C465" s="661" t="s">
        <v>3506</v>
      </c>
      <c r="D465" s="742" t="s">
        <v>4521</v>
      </c>
      <c r="E465" s="743" t="s">
        <v>3524</v>
      </c>
      <c r="F465" s="661" t="s">
        <v>3503</v>
      </c>
      <c r="G465" s="661" t="s">
        <v>3526</v>
      </c>
      <c r="H465" s="661" t="s">
        <v>1311</v>
      </c>
      <c r="I465" s="661" t="s">
        <v>1499</v>
      </c>
      <c r="J465" s="661" t="s">
        <v>1500</v>
      </c>
      <c r="K465" s="661" t="s">
        <v>3394</v>
      </c>
      <c r="L465" s="662">
        <v>603.73</v>
      </c>
      <c r="M465" s="662">
        <v>603.73</v>
      </c>
      <c r="N465" s="661">
        <v>1</v>
      </c>
      <c r="O465" s="744">
        <v>0.5</v>
      </c>
      <c r="P465" s="662"/>
      <c r="Q465" s="677">
        <v>0</v>
      </c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50</v>
      </c>
      <c r="B466" s="661" t="s">
        <v>564</v>
      </c>
      <c r="C466" s="661" t="s">
        <v>3506</v>
      </c>
      <c r="D466" s="742" t="s">
        <v>4521</v>
      </c>
      <c r="E466" s="743" t="s">
        <v>3524</v>
      </c>
      <c r="F466" s="661" t="s">
        <v>3503</v>
      </c>
      <c r="G466" s="661" t="s">
        <v>3529</v>
      </c>
      <c r="H466" s="661" t="s">
        <v>1311</v>
      </c>
      <c r="I466" s="661" t="s">
        <v>1377</v>
      </c>
      <c r="J466" s="661" t="s">
        <v>1378</v>
      </c>
      <c r="K466" s="661" t="s">
        <v>1165</v>
      </c>
      <c r="L466" s="662">
        <v>35.11</v>
      </c>
      <c r="M466" s="662">
        <v>140.44</v>
      </c>
      <c r="N466" s="661">
        <v>4</v>
      </c>
      <c r="O466" s="744">
        <v>1.5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50</v>
      </c>
      <c r="B467" s="661" t="s">
        <v>564</v>
      </c>
      <c r="C467" s="661" t="s">
        <v>3506</v>
      </c>
      <c r="D467" s="742" t="s">
        <v>4521</v>
      </c>
      <c r="E467" s="743" t="s">
        <v>3524</v>
      </c>
      <c r="F467" s="661" t="s">
        <v>3503</v>
      </c>
      <c r="G467" s="661" t="s">
        <v>3529</v>
      </c>
      <c r="H467" s="661" t="s">
        <v>565</v>
      </c>
      <c r="I467" s="661" t="s">
        <v>3684</v>
      </c>
      <c r="J467" s="661" t="s">
        <v>3685</v>
      </c>
      <c r="K467" s="661" t="s">
        <v>1165</v>
      </c>
      <c r="L467" s="662">
        <v>35.11</v>
      </c>
      <c r="M467" s="662">
        <v>35.11</v>
      </c>
      <c r="N467" s="661">
        <v>1</v>
      </c>
      <c r="O467" s="744">
        <v>0.5</v>
      </c>
      <c r="P467" s="662"/>
      <c r="Q467" s="677">
        <v>0</v>
      </c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50</v>
      </c>
      <c r="B468" s="661" t="s">
        <v>564</v>
      </c>
      <c r="C468" s="661" t="s">
        <v>3506</v>
      </c>
      <c r="D468" s="742" t="s">
        <v>4521</v>
      </c>
      <c r="E468" s="743" t="s">
        <v>3524</v>
      </c>
      <c r="F468" s="661" t="s">
        <v>3503</v>
      </c>
      <c r="G468" s="661" t="s">
        <v>3566</v>
      </c>
      <c r="H468" s="661" t="s">
        <v>565</v>
      </c>
      <c r="I468" s="661" t="s">
        <v>1653</v>
      </c>
      <c r="J468" s="661" t="s">
        <v>1654</v>
      </c>
      <c r="K468" s="661" t="s">
        <v>3432</v>
      </c>
      <c r="L468" s="662">
        <v>78.33</v>
      </c>
      <c r="M468" s="662">
        <v>156.66</v>
      </c>
      <c r="N468" s="661">
        <v>2</v>
      </c>
      <c r="O468" s="744">
        <v>1</v>
      </c>
      <c r="P468" s="662">
        <v>156.66</v>
      </c>
      <c r="Q468" s="677">
        <v>1</v>
      </c>
      <c r="R468" s="661">
        <v>2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50</v>
      </c>
      <c r="B469" s="661" t="s">
        <v>564</v>
      </c>
      <c r="C469" s="661" t="s">
        <v>3506</v>
      </c>
      <c r="D469" s="742" t="s">
        <v>4521</v>
      </c>
      <c r="E469" s="743" t="s">
        <v>3524</v>
      </c>
      <c r="F469" s="661" t="s">
        <v>3503</v>
      </c>
      <c r="G469" s="661" t="s">
        <v>3530</v>
      </c>
      <c r="H469" s="661" t="s">
        <v>565</v>
      </c>
      <c r="I469" s="661" t="s">
        <v>888</v>
      </c>
      <c r="J469" s="661" t="s">
        <v>3532</v>
      </c>
      <c r="K469" s="661" t="s">
        <v>3580</v>
      </c>
      <c r="L469" s="662">
        <v>63.7</v>
      </c>
      <c r="M469" s="662">
        <v>63.7</v>
      </c>
      <c r="N469" s="661">
        <v>1</v>
      </c>
      <c r="O469" s="744">
        <v>0.5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50</v>
      </c>
      <c r="B470" s="661" t="s">
        <v>564</v>
      </c>
      <c r="C470" s="661" t="s">
        <v>3506</v>
      </c>
      <c r="D470" s="742" t="s">
        <v>4521</v>
      </c>
      <c r="E470" s="743" t="s">
        <v>3524</v>
      </c>
      <c r="F470" s="661" t="s">
        <v>3503</v>
      </c>
      <c r="G470" s="661" t="s">
        <v>3703</v>
      </c>
      <c r="H470" s="661" t="s">
        <v>1311</v>
      </c>
      <c r="I470" s="661" t="s">
        <v>1457</v>
      </c>
      <c r="J470" s="661" t="s">
        <v>1458</v>
      </c>
      <c r="K470" s="661" t="s">
        <v>1459</v>
      </c>
      <c r="L470" s="662">
        <v>30.83</v>
      </c>
      <c r="M470" s="662">
        <v>30.83</v>
      </c>
      <c r="N470" s="661">
        <v>1</v>
      </c>
      <c r="O470" s="744">
        <v>1</v>
      </c>
      <c r="P470" s="662"/>
      <c r="Q470" s="677">
        <v>0</v>
      </c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50</v>
      </c>
      <c r="B471" s="661" t="s">
        <v>564</v>
      </c>
      <c r="C471" s="661" t="s">
        <v>3506</v>
      </c>
      <c r="D471" s="742" t="s">
        <v>4521</v>
      </c>
      <c r="E471" s="743" t="s">
        <v>3524</v>
      </c>
      <c r="F471" s="661" t="s">
        <v>3503</v>
      </c>
      <c r="G471" s="661" t="s">
        <v>3534</v>
      </c>
      <c r="H471" s="661" t="s">
        <v>565</v>
      </c>
      <c r="I471" s="661" t="s">
        <v>3630</v>
      </c>
      <c r="J471" s="661" t="s">
        <v>3583</v>
      </c>
      <c r="K471" s="661" t="s">
        <v>3537</v>
      </c>
      <c r="L471" s="662">
        <v>0</v>
      </c>
      <c r="M471" s="662">
        <v>0</v>
      </c>
      <c r="N471" s="661">
        <v>2</v>
      </c>
      <c r="O471" s="744">
        <v>1.5</v>
      </c>
      <c r="P471" s="662"/>
      <c r="Q471" s="677"/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50</v>
      </c>
      <c r="B472" s="661" t="s">
        <v>564</v>
      </c>
      <c r="C472" s="661" t="s">
        <v>3506</v>
      </c>
      <c r="D472" s="742" t="s">
        <v>4521</v>
      </c>
      <c r="E472" s="743" t="s">
        <v>3524</v>
      </c>
      <c r="F472" s="661" t="s">
        <v>3503</v>
      </c>
      <c r="G472" s="661" t="s">
        <v>3999</v>
      </c>
      <c r="H472" s="661" t="s">
        <v>565</v>
      </c>
      <c r="I472" s="661" t="s">
        <v>2951</v>
      </c>
      <c r="J472" s="661" t="s">
        <v>2952</v>
      </c>
      <c r="K472" s="661" t="s">
        <v>4000</v>
      </c>
      <c r="L472" s="662">
        <v>58.59</v>
      </c>
      <c r="M472" s="662">
        <v>58.59</v>
      </c>
      <c r="N472" s="661">
        <v>1</v>
      </c>
      <c r="O472" s="744">
        <v>0.5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50</v>
      </c>
      <c r="B473" s="661" t="s">
        <v>564</v>
      </c>
      <c r="C473" s="661" t="s">
        <v>3506</v>
      </c>
      <c r="D473" s="742" t="s">
        <v>4521</v>
      </c>
      <c r="E473" s="743" t="s">
        <v>3524</v>
      </c>
      <c r="F473" s="661" t="s">
        <v>3503</v>
      </c>
      <c r="G473" s="661" t="s">
        <v>3538</v>
      </c>
      <c r="H473" s="661" t="s">
        <v>1311</v>
      </c>
      <c r="I473" s="661" t="s">
        <v>1561</v>
      </c>
      <c r="J473" s="661" t="s">
        <v>1562</v>
      </c>
      <c r="K473" s="661" t="s">
        <v>1563</v>
      </c>
      <c r="L473" s="662">
        <v>93.43</v>
      </c>
      <c r="M473" s="662">
        <v>467.15000000000003</v>
      </c>
      <c r="N473" s="661">
        <v>5</v>
      </c>
      <c r="O473" s="744">
        <v>1.5</v>
      </c>
      <c r="P473" s="662"/>
      <c r="Q473" s="677">
        <v>0</v>
      </c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50</v>
      </c>
      <c r="B474" s="661" t="s">
        <v>564</v>
      </c>
      <c r="C474" s="661" t="s">
        <v>3506</v>
      </c>
      <c r="D474" s="742" t="s">
        <v>4521</v>
      </c>
      <c r="E474" s="743" t="s">
        <v>3524</v>
      </c>
      <c r="F474" s="661" t="s">
        <v>3503</v>
      </c>
      <c r="G474" s="661" t="s">
        <v>3538</v>
      </c>
      <c r="H474" s="661" t="s">
        <v>565</v>
      </c>
      <c r="I474" s="661" t="s">
        <v>3729</v>
      </c>
      <c r="J474" s="661" t="s">
        <v>3727</v>
      </c>
      <c r="K474" s="661" t="s">
        <v>3728</v>
      </c>
      <c r="L474" s="662">
        <v>0</v>
      </c>
      <c r="M474" s="662">
        <v>0</v>
      </c>
      <c r="N474" s="661">
        <v>1</v>
      </c>
      <c r="O474" s="744">
        <v>0.5</v>
      </c>
      <c r="P474" s="662"/>
      <c r="Q474" s="677"/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50</v>
      </c>
      <c r="B475" s="661" t="s">
        <v>564</v>
      </c>
      <c r="C475" s="661" t="s">
        <v>3506</v>
      </c>
      <c r="D475" s="742" t="s">
        <v>4521</v>
      </c>
      <c r="E475" s="743" t="s">
        <v>3524</v>
      </c>
      <c r="F475" s="661" t="s">
        <v>3503</v>
      </c>
      <c r="G475" s="661" t="s">
        <v>3541</v>
      </c>
      <c r="H475" s="661" t="s">
        <v>565</v>
      </c>
      <c r="I475" s="661" t="s">
        <v>957</v>
      </c>
      <c r="J475" s="661" t="s">
        <v>958</v>
      </c>
      <c r="K475" s="661" t="s">
        <v>959</v>
      </c>
      <c r="L475" s="662">
        <v>52.75</v>
      </c>
      <c r="M475" s="662">
        <v>52.75</v>
      </c>
      <c r="N475" s="661">
        <v>1</v>
      </c>
      <c r="O475" s="744">
        <v>0.5</v>
      </c>
      <c r="P475" s="662"/>
      <c r="Q475" s="677">
        <v>0</v>
      </c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50</v>
      </c>
      <c r="B476" s="661" t="s">
        <v>564</v>
      </c>
      <c r="C476" s="661" t="s">
        <v>3506</v>
      </c>
      <c r="D476" s="742" t="s">
        <v>4521</v>
      </c>
      <c r="E476" s="743" t="s">
        <v>3524</v>
      </c>
      <c r="F476" s="661" t="s">
        <v>3503</v>
      </c>
      <c r="G476" s="661" t="s">
        <v>3541</v>
      </c>
      <c r="H476" s="661" t="s">
        <v>565</v>
      </c>
      <c r="I476" s="661" t="s">
        <v>3631</v>
      </c>
      <c r="J476" s="661" t="s">
        <v>3595</v>
      </c>
      <c r="K476" s="661" t="s">
        <v>3632</v>
      </c>
      <c r="L476" s="662">
        <v>0</v>
      </c>
      <c r="M476" s="662">
        <v>0</v>
      </c>
      <c r="N476" s="661">
        <v>3</v>
      </c>
      <c r="O476" s="744">
        <v>2</v>
      </c>
      <c r="P476" s="662"/>
      <c r="Q476" s="677"/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50</v>
      </c>
      <c r="B477" s="661" t="s">
        <v>564</v>
      </c>
      <c r="C477" s="661" t="s">
        <v>3506</v>
      </c>
      <c r="D477" s="742" t="s">
        <v>4521</v>
      </c>
      <c r="E477" s="743" t="s">
        <v>3524</v>
      </c>
      <c r="F477" s="661" t="s">
        <v>3503</v>
      </c>
      <c r="G477" s="661" t="s">
        <v>3541</v>
      </c>
      <c r="H477" s="661" t="s">
        <v>565</v>
      </c>
      <c r="I477" s="661" t="s">
        <v>4001</v>
      </c>
      <c r="J477" s="661" t="s">
        <v>3877</v>
      </c>
      <c r="K477" s="661" t="s">
        <v>4002</v>
      </c>
      <c r="L477" s="662">
        <v>0</v>
      </c>
      <c r="M477" s="662">
        <v>0</v>
      </c>
      <c r="N477" s="661">
        <v>1</v>
      </c>
      <c r="O477" s="744">
        <v>0.5</v>
      </c>
      <c r="P477" s="662"/>
      <c r="Q477" s="677"/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50</v>
      </c>
      <c r="B478" s="661" t="s">
        <v>564</v>
      </c>
      <c r="C478" s="661" t="s">
        <v>3506</v>
      </c>
      <c r="D478" s="742" t="s">
        <v>4521</v>
      </c>
      <c r="E478" s="743" t="s">
        <v>3524</v>
      </c>
      <c r="F478" s="661" t="s">
        <v>3503</v>
      </c>
      <c r="G478" s="661" t="s">
        <v>3541</v>
      </c>
      <c r="H478" s="661" t="s">
        <v>565</v>
      </c>
      <c r="I478" s="661" t="s">
        <v>4003</v>
      </c>
      <c r="J478" s="661" t="s">
        <v>3877</v>
      </c>
      <c r="K478" s="661" t="s">
        <v>4004</v>
      </c>
      <c r="L478" s="662">
        <v>0</v>
      </c>
      <c r="M478" s="662">
        <v>0</v>
      </c>
      <c r="N478" s="661">
        <v>1</v>
      </c>
      <c r="O478" s="744">
        <v>0.5</v>
      </c>
      <c r="P478" s="662"/>
      <c r="Q478" s="677"/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50</v>
      </c>
      <c r="B479" s="661" t="s">
        <v>564</v>
      </c>
      <c r="C479" s="661" t="s">
        <v>3506</v>
      </c>
      <c r="D479" s="742" t="s">
        <v>4521</v>
      </c>
      <c r="E479" s="743" t="s">
        <v>3524</v>
      </c>
      <c r="F479" s="661" t="s">
        <v>3503</v>
      </c>
      <c r="G479" s="661" t="s">
        <v>3543</v>
      </c>
      <c r="H479" s="661" t="s">
        <v>565</v>
      </c>
      <c r="I479" s="661" t="s">
        <v>3544</v>
      </c>
      <c r="J479" s="661" t="s">
        <v>1114</v>
      </c>
      <c r="K479" s="661" t="s">
        <v>3545</v>
      </c>
      <c r="L479" s="662">
        <v>0</v>
      </c>
      <c r="M479" s="662">
        <v>0</v>
      </c>
      <c r="N479" s="661">
        <v>1</v>
      </c>
      <c r="O479" s="744">
        <v>0.5</v>
      </c>
      <c r="P479" s="662"/>
      <c r="Q479" s="677"/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50</v>
      </c>
      <c r="B480" s="661" t="s">
        <v>564</v>
      </c>
      <c r="C480" s="661" t="s">
        <v>3506</v>
      </c>
      <c r="D480" s="742" t="s">
        <v>4521</v>
      </c>
      <c r="E480" s="743" t="s">
        <v>3524</v>
      </c>
      <c r="F480" s="661" t="s">
        <v>3503</v>
      </c>
      <c r="G480" s="661" t="s">
        <v>4005</v>
      </c>
      <c r="H480" s="661" t="s">
        <v>565</v>
      </c>
      <c r="I480" s="661" t="s">
        <v>4006</v>
      </c>
      <c r="J480" s="661" t="s">
        <v>4007</v>
      </c>
      <c r="K480" s="661" t="s">
        <v>1218</v>
      </c>
      <c r="L480" s="662">
        <v>38.729999999999997</v>
      </c>
      <c r="M480" s="662">
        <v>38.729999999999997</v>
      </c>
      <c r="N480" s="661">
        <v>1</v>
      </c>
      <c r="O480" s="744">
        <v>1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50</v>
      </c>
      <c r="B481" s="661" t="s">
        <v>564</v>
      </c>
      <c r="C481" s="661" t="s">
        <v>3506</v>
      </c>
      <c r="D481" s="742" t="s">
        <v>4521</v>
      </c>
      <c r="E481" s="743" t="s">
        <v>3524</v>
      </c>
      <c r="F481" s="661" t="s">
        <v>3503</v>
      </c>
      <c r="G481" s="661" t="s">
        <v>3546</v>
      </c>
      <c r="H481" s="661" t="s">
        <v>1311</v>
      </c>
      <c r="I481" s="661" t="s">
        <v>3764</v>
      </c>
      <c r="J481" s="661" t="s">
        <v>606</v>
      </c>
      <c r="K481" s="661" t="s">
        <v>3763</v>
      </c>
      <c r="L481" s="662">
        <v>277.12</v>
      </c>
      <c r="M481" s="662">
        <v>277.12</v>
      </c>
      <c r="N481" s="661">
        <v>1</v>
      </c>
      <c r="O481" s="744">
        <v>0.5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50</v>
      </c>
      <c r="B482" s="661" t="s">
        <v>564</v>
      </c>
      <c r="C482" s="661" t="s">
        <v>3506</v>
      </c>
      <c r="D482" s="742" t="s">
        <v>4521</v>
      </c>
      <c r="E482" s="743" t="s">
        <v>3524</v>
      </c>
      <c r="F482" s="661" t="s">
        <v>3503</v>
      </c>
      <c r="G482" s="661" t="s">
        <v>3600</v>
      </c>
      <c r="H482" s="661" t="s">
        <v>1311</v>
      </c>
      <c r="I482" s="661" t="s">
        <v>3642</v>
      </c>
      <c r="J482" s="661" t="s">
        <v>3643</v>
      </c>
      <c r="K482" s="661" t="s">
        <v>984</v>
      </c>
      <c r="L482" s="662">
        <v>18.43</v>
      </c>
      <c r="M482" s="662">
        <v>55.29</v>
      </c>
      <c r="N482" s="661">
        <v>3</v>
      </c>
      <c r="O482" s="744">
        <v>0.5</v>
      </c>
      <c r="P482" s="662"/>
      <c r="Q482" s="677">
        <v>0</v>
      </c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50</v>
      </c>
      <c r="B483" s="661" t="s">
        <v>564</v>
      </c>
      <c r="C483" s="661" t="s">
        <v>3506</v>
      </c>
      <c r="D483" s="742" t="s">
        <v>4521</v>
      </c>
      <c r="E483" s="743" t="s">
        <v>3524</v>
      </c>
      <c r="F483" s="661" t="s">
        <v>3503</v>
      </c>
      <c r="G483" s="661" t="s">
        <v>4008</v>
      </c>
      <c r="H483" s="661" t="s">
        <v>565</v>
      </c>
      <c r="I483" s="661" t="s">
        <v>4009</v>
      </c>
      <c r="J483" s="661" t="s">
        <v>2539</v>
      </c>
      <c r="K483" s="661" t="s">
        <v>2540</v>
      </c>
      <c r="L483" s="662">
        <v>161.66</v>
      </c>
      <c r="M483" s="662">
        <v>161.66</v>
      </c>
      <c r="N483" s="661">
        <v>1</v>
      </c>
      <c r="O483" s="744">
        <v>0.5</v>
      </c>
      <c r="P483" s="662"/>
      <c r="Q483" s="677">
        <v>0</v>
      </c>
      <c r="R483" s="661"/>
      <c r="S483" s="677">
        <v>0</v>
      </c>
      <c r="T483" s="744"/>
      <c r="U483" s="700">
        <v>0</v>
      </c>
    </row>
    <row r="484" spans="1:21" ht="14.4" customHeight="1" x14ac:dyDescent="0.3">
      <c r="A484" s="660">
        <v>50</v>
      </c>
      <c r="B484" s="661" t="s">
        <v>564</v>
      </c>
      <c r="C484" s="661" t="s">
        <v>3506</v>
      </c>
      <c r="D484" s="742" t="s">
        <v>4521</v>
      </c>
      <c r="E484" s="743" t="s">
        <v>3524</v>
      </c>
      <c r="F484" s="661" t="s">
        <v>3503</v>
      </c>
      <c r="G484" s="661" t="s">
        <v>3548</v>
      </c>
      <c r="H484" s="661" t="s">
        <v>1311</v>
      </c>
      <c r="I484" s="661" t="s">
        <v>1341</v>
      </c>
      <c r="J484" s="661" t="s">
        <v>3386</v>
      </c>
      <c r="K484" s="661" t="s">
        <v>984</v>
      </c>
      <c r="L484" s="662">
        <v>96.53</v>
      </c>
      <c r="M484" s="662">
        <v>96.53</v>
      </c>
      <c r="N484" s="661">
        <v>1</v>
      </c>
      <c r="O484" s="744">
        <v>0.5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50</v>
      </c>
      <c r="B485" s="661" t="s">
        <v>564</v>
      </c>
      <c r="C485" s="661" t="s">
        <v>3506</v>
      </c>
      <c r="D485" s="742" t="s">
        <v>4521</v>
      </c>
      <c r="E485" s="743" t="s">
        <v>3524</v>
      </c>
      <c r="F485" s="661" t="s">
        <v>3503</v>
      </c>
      <c r="G485" s="661" t="s">
        <v>3548</v>
      </c>
      <c r="H485" s="661" t="s">
        <v>1311</v>
      </c>
      <c r="I485" s="661" t="s">
        <v>3607</v>
      </c>
      <c r="J485" s="661" t="s">
        <v>1319</v>
      </c>
      <c r="K485" s="661" t="s">
        <v>3608</v>
      </c>
      <c r="L485" s="662">
        <v>24.14</v>
      </c>
      <c r="M485" s="662">
        <v>24.14</v>
      </c>
      <c r="N485" s="661">
        <v>1</v>
      </c>
      <c r="O485" s="744">
        <v>0.5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50</v>
      </c>
      <c r="B486" s="661" t="s">
        <v>564</v>
      </c>
      <c r="C486" s="661" t="s">
        <v>3506</v>
      </c>
      <c r="D486" s="742" t="s">
        <v>4521</v>
      </c>
      <c r="E486" s="743" t="s">
        <v>3524</v>
      </c>
      <c r="F486" s="661" t="s">
        <v>3503</v>
      </c>
      <c r="G486" s="661" t="s">
        <v>3548</v>
      </c>
      <c r="H486" s="661" t="s">
        <v>1311</v>
      </c>
      <c r="I486" s="661" t="s">
        <v>1395</v>
      </c>
      <c r="J486" s="661" t="s">
        <v>3387</v>
      </c>
      <c r="K486" s="661" t="s">
        <v>980</v>
      </c>
      <c r="L486" s="662">
        <v>48.27</v>
      </c>
      <c r="M486" s="662">
        <v>48.27</v>
      </c>
      <c r="N486" s="661">
        <v>1</v>
      </c>
      <c r="O486" s="744">
        <v>1</v>
      </c>
      <c r="P486" s="662"/>
      <c r="Q486" s="677">
        <v>0</v>
      </c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50</v>
      </c>
      <c r="B487" s="661" t="s">
        <v>564</v>
      </c>
      <c r="C487" s="661" t="s">
        <v>3506</v>
      </c>
      <c r="D487" s="742" t="s">
        <v>4521</v>
      </c>
      <c r="E487" s="743" t="s">
        <v>3524</v>
      </c>
      <c r="F487" s="661" t="s">
        <v>3503</v>
      </c>
      <c r="G487" s="661" t="s">
        <v>3552</v>
      </c>
      <c r="H487" s="661" t="s">
        <v>565</v>
      </c>
      <c r="I487" s="661" t="s">
        <v>741</v>
      </c>
      <c r="J487" s="661" t="s">
        <v>742</v>
      </c>
      <c r="K487" s="661" t="s">
        <v>3651</v>
      </c>
      <c r="L487" s="662">
        <v>152.33000000000001</v>
      </c>
      <c r="M487" s="662">
        <v>304.66000000000003</v>
      </c>
      <c r="N487" s="661">
        <v>2</v>
      </c>
      <c r="O487" s="744">
        <v>1.5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50</v>
      </c>
      <c r="B488" s="661" t="s">
        <v>564</v>
      </c>
      <c r="C488" s="661" t="s">
        <v>3506</v>
      </c>
      <c r="D488" s="742" t="s">
        <v>4521</v>
      </c>
      <c r="E488" s="743" t="s">
        <v>3524</v>
      </c>
      <c r="F488" s="661" t="s">
        <v>3503</v>
      </c>
      <c r="G488" s="661" t="s">
        <v>3613</v>
      </c>
      <c r="H488" s="661" t="s">
        <v>565</v>
      </c>
      <c r="I488" s="661" t="s">
        <v>1641</v>
      </c>
      <c r="J488" s="661" t="s">
        <v>1642</v>
      </c>
      <c r="K488" s="661" t="s">
        <v>3614</v>
      </c>
      <c r="L488" s="662">
        <v>22.44</v>
      </c>
      <c r="M488" s="662">
        <v>44.88</v>
      </c>
      <c r="N488" s="661">
        <v>2</v>
      </c>
      <c r="O488" s="744">
        <v>1</v>
      </c>
      <c r="P488" s="662"/>
      <c r="Q488" s="677">
        <v>0</v>
      </c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50</v>
      </c>
      <c r="B489" s="661" t="s">
        <v>564</v>
      </c>
      <c r="C489" s="661" t="s">
        <v>3506</v>
      </c>
      <c r="D489" s="742" t="s">
        <v>4521</v>
      </c>
      <c r="E489" s="743" t="s">
        <v>3524</v>
      </c>
      <c r="F489" s="661" t="s">
        <v>3503</v>
      </c>
      <c r="G489" s="661" t="s">
        <v>3654</v>
      </c>
      <c r="H489" s="661" t="s">
        <v>565</v>
      </c>
      <c r="I489" s="661" t="s">
        <v>4010</v>
      </c>
      <c r="J489" s="661" t="s">
        <v>4011</v>
      </c>
      <c r="K489" s="661" t="s">
        <v>3657</v>
      </c>
      <c r="L489" s="662">
        <v>0</v>
      </c>
      <c r="M489" s="662">
        <v>0</v>
      </c>
      <c r="N489" s="661">
        <v>1</v>
      </c>
      <c r="O489" s="744">
        <v>0.5</v>
      </c>
      <c r="P489" s="662"/>
      <c r="Q489" s="677"/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50</v>
      </c>
      <c r="B490" s="661" t="s">
        <v>564</v>
      </c>
      <c r="C490" s="661" t="s">
        <v>3506</v>
      </c>
      <c r="D490" s="742" t="s">
        <v>4521</v>
      </c>
      <c r="E490" s="743" t="s">
        <v>3524</v>
      </c>
      <c r="F490" s="661" t="s">
        <v>3503</v>
      </c>
      <c r="G490" s="661" t="s">
        <v>3936</v>
      </c>
      <c r="H490" s="661" t="s">
        <v>565</v>
      </c>
      <c r="I490" s="661" t="s">
        <v>1090</v>
      </c>
      <c r="J490" s="661" t="s">
        <v>1087</v>
      </c>
      <c r="K490" s="661" t="s">
        <v>3937</v>
      </c>
      <c r="L490" s="662">
        <v>50.14</v>
      </c>
      <c r="M490" s="662">
        <v>50.14</v>
      </c>
      <c r="N490" s="661">
        <v>1</v>
      </c>
      <c r="O490" s="744">
        <v>1</v>
      </c>
      <c r="P490" s="662">
        <v>50.14</v>
      </c>
      <c r="Q490" s="677">
        <v>1</v>
      </c>
      <c r="R490" s="661">
        <v>1</v>
      </c>
      <c r="S490" s="677">
        <v>1</v>
      </c>
      <c r="T490" s="744">
        <v>1</v>
      </c>
      <c r="U490" s="700">
        <v>1</v>
      </c>
    </row>
    <row r="491" spans="1:21" ht="14.4" customHeight="1" x14ac:dyDescent="0.3">
      <c r="A491" s="660">
        <v>50</v>
      </c>
      <c r="B491" s="661" t="s">
        <v>564</v>
      </c>
      <c r="C491" s="661" t="s">
        <v>3506</v>
      </c>
      <c r="D491" s="742" t="s">
        <v>4521</v>
      </c>
      <c r="E491" s="743" t="s">
        <v>3524</v>
      </c>
      <c r="F491" s="661" t="s">
        <v>3503</v>
      </c>
      <c r="G491" s="661" t="s">
        <v>3558</v>
      </c>
      <c r="H491" s="661" t="s">
        <v>1311</v>
      </c>
      <c r="I491" s="661" t="s">
        <v>3621</v>
      </c>
      <c r="J491" s="661" t="s">
        <v>3622</v>
      </c>
      <c r="K491" s="661" t="s">
        <v>3623</v>
      </c>
      <c r="L491" s="662">
        <v>120.61</v>
      </c>
      <c r="M491" s="662">
        <v>120.61</v>
      </c>
      <c r="N491" s="661">
        <v>1</v>
      </c>
      <c r="O491" s="744">
        <v>0.5</v>
      </c>
      <c r="P491" s="662"/>
      <c r="Q491" s="677">
        <v>0</v>
      </c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50</v>
      </c>
      <c r="B492" s="661" t="s">
        <v>564</v>
      </c>
      <c r="C492" s="661" t="s">
        <v>3508</v>
      </c>
      <c r="D492" s="742" t="s">
        <v>4522</v>
      </c>
      <c r="E492" s="743" t="s">
        <v>3513</v>
      </c>
      <c r="F492" s="661" t="s">
        <v>3503</v>
      </c>
      <c r="G492" s="661" t="s">
        <v>3541</v>
      </c>
      <c r="H492" s="661" t="s">
        <v>565</v>
      </c>
      <c r="I492" s="661" t="s">
        <v>3631</v>
      </c>
      <c r="J492" s="661" t="s">
        <v>3595</v>
      </c>
      <c r="K492" s="661" t="s">
        <v>3632</v>
      </c>
      <c r="L492" s="662">
        <v>0</v>
      </c>
      <c r="M492" s="662">
        <v>0</v>
      </c>
      <c r="N492" s="661">
        <v>1</v>
      </c>
      <c r="O492" s="744">
        <v>1</v>
      </c>
      <c r="P492" s="662"/>
      <c r="Q492" s="677"/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50</v>
      </c>
      <c r="B493" s="661" t="s">
        <v>564</v>
      </c>
      <c r="C493" s="661" t="s">
        <v>3508</v>
      </c>
      <c r="D493" s="742" t="s">
        <v>4522</v>
      </c>
      <c r="E493" s="743" t="s">
        <v>3514</v>
      </c>
      <c r="F493" s="661" t="s">
        <v>3503</v>
      </c>
      <c r="G493" s="661" t="s">
        <v>3966</v>
      </c>
      <c r="H493" s="661" t="s">
        <v>565</v>
      </c>
      <c r="I493" s="661" t="s">
        <v>4012</v>
      </c>
      <c r="J493" s="661" t="s">
        <v>2578</v>
      </c>
      <c r="K493" s="661" t="s">
        <v>2579</v>
      </c>
      <c r="L493" s="662">
        <v>263.26</v>
      </c>
      <c r="M493" s="662">
        <v>526.52</v>
      </c>
      <c r="N493" s="661">
        <v>2</v>
      </c>
      <c r="O493" s="744">
        <v>2</v>
      </c>
      <c r="P493" s="662">
        <v>526.52</v>
      </c>
      <c r="Q493" s="677">
        <v>1</v>
      </c>
      <c r="R493" s="661">
        <v>2</v>
      </c>
      <c r="S493" s="677">
        <v>1</v>
      </c>
      <c r="T493" s="744">
        <v>2</v>
      </c>
      <c r="U493" s="700">
        <v>1</v>
      </c>
    </row>
    <row r="494" spans="1:21" ht="14.4" customHeight="1" x14ac:dyDescent="0.3">
      <c r="A494" s="660">
        <v>50</v>
      </c>
      <c r="B494" s="661" t="s">
        <v>564</v>
      </c>
      <c r="C494" s="661" t="s">
        <v>3508</v>
      </c>
      <c r="D494" s="742" t="s">
        <v>4522</v>
      </c>
      <c r="E494" s="743" t="s">
        <v>3514</v>
      </c>
      <c r="F494" s="661" t="s">
        <v>3503</v>
      </c>
      <c r="G494" s="661" t="s">
        <v>3559</v>
      </c>
      <c r="H494" s="661" t="s">
        <v>565</v>
      </c>
      <c r="I494" s="661" t="s">
        <v>4013</v>
      </c>
      <c r="J494" s="661" t="s">
        <v>3560</v>
      </c>
      <c r="K494" s="661" t="s">
        <v>947</v>
      </c>
      <c r="L494" s="662">
        <v>0</v>
      </c>
      <c r="M494" s="662">
        <v>0</v>
      </c>
      <c r="N494" s="661">
        <v>1</v>
      </c>
      <c r="O494" s="744">
        <v>0.5</v>
      </c>
      <c r="P494" s="662"/>
      <c r="Q494" s="677"/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50</v>
      </c>
      <c r="B495" s="661" t="s">
        <v>564</v>
      </c>
      <c r="C495" s="661" t="s">
        <v>3508</v>
      </c>
      <c r="D495" s="742" t="s">
        <v>4522</v>
      </c>
      <c r="E495" s="743" t="s">
        <v>3514</v>
      </c>
      <c r="F495" s="661" t="s">
        <v>3503</v>
      </c>
      <c r="G495" s="661" t="s">
        <v>3815</v>
      </c>
      <c r="H495" s="661" t="s">
        <v>1311</v>
      </c>
      <c r="I495" s="661" t="s">
        <v>1418</v>
      </c>
      <c r="J495" s="661" t="s">
        <v>3443</v>
      </c>
      <c r="K495" s="661" t="s">
        <v>3442</v>
      </c>
      <c r="L495" s="662">
        <v>6.68</v>
      </c>
      <c r="M495" s="662">
        <v>40.08</v>
      </c>
      <c r="N495" s="661">
        <v>6</v>
      </c>
      <c r="O495" s="744">
        <v>1.5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50</v>
      </c>
      <c r="B496" s="661" t="s">
        <v>564</v>
      </c>
      <c r="C496" s="661" t="s">
        <v>3508</v>
      </c>
      <c r="D496" s="742" t="s">
        <v>4522</v>
      </c>
      <c r="E496" s="743" t="s">
        <v>3514</v>
      </c>
      <c r="F496" s="661" t="s">
        <v>3503</v>
      </c>
      <c r="G496" s="661" t="s">
        <v>3815</v>
      </c>
      <c r="H496" s="661" t="s">
        <v>565</v>
      </c>
      <c r="I496" s="661" t="s">
        <v>4014</v>
      </c>
      <c r="J496" s="661" t="s">
        <v>4015</v>
      </c>
      <c r="K496" s="661" t="s">
        <v>3442</v>
      </c>
      <c r="L496" s="662">
        <v>5.14</v>
      </c>
      <c r="M496" s="662">
        <v>15.419999999999998</v>
      </c>
      <c r="N496" s="661">
        <v>3</v>
      </c>
      <c r="O496" s="744">
        <v>0.5</v>
      </c>
      <c r="P496" s="662"/>
      <c r="Q496" s="677">
        <v>0</v>
      </c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50</v>
      </c>
      <c r="B497" s="661" t="s">
        <v>564</v>
      </c>
      <c r="C497" s="661" t="s">
        <v>3508</v>
      </c>
      <c r="D497" s="742" t="s">
        <v>4522</v>
      </c>
      <c r="E497" s="743" t="s">
        <v>3514</v>
      </c>
      <c r="F497" s="661" t="s">
        <v>3503</v>
      </c>
      <c r="G497" s="661" t="s">
        <v>3675</v>
      </c>
      <c r="H497" s="661" t="s">
        <v>565</v>
      </c>
      <c r="I497" s="661" t="s">
        <v>3985</v>
      </c>
      <c r="J497" s="661" t="s">
        <v>3953</v>
      </c>
      <c r="K497" s="661" t="s">
        <v>3986</v>
      </c>
      <c r="L497" s="662">
        <v>154.36000000000001</v>
      </c>
      <c r="M497" s="662">
        <v>308.72000000000003</v>
      </c>
      <c r="N497" s="661">
        <v>2</v>
      </c>
      <c r="O497" s="744">
        <v>2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50</v>
      </c>
      <c r="B498" s="661" t="s">
        <v>564</v>
      </c>
      <c r="C498" s="661" t="s">
        <v>3508</v>
      </c>
      <c r="D498" s="742" t="s">
        <v>4522</v>
      </c>
      <c r="E498" s="743" t="s">
        <v>3514</v>
      </c>
      <c r="F498" s="661" t="s">
        <v>3503</v>
      </c>
      <c r="G498" s="661" t="s">
        <v>3526</v>
      </c>
      <c r="H498" s="661" t="s">
        <v>1311</v>
      </c>
      <c r="I498" s="661" t="s">
        <v>1425</v>
      </c>
      <c r="J498" s="661" t="s">
        <v>1426</v>
      </c>
      <c r="K498" s="661" t="s">
        <v>3393</v>
      </c>
      <c r="L498" s="662">
        <v>416.37</v>
      </c>
      <c r="M498" s="662">
        <v>1249.1100000000001</v>
      </c>
      <c r="N498" s="661">
        <v>3</v>
      </c>
      <c r="O498" s="744">
        <v>2.5</v>
      </c>
      <c r="P498" s="662">
        <v>416.37</v>
      </c>
      <c r="Q498" s="677">
        <v>0.33333333333333331</v>
      </c>
      <c r="R498" s="661">
        <v>1</v>
      </c>
      <c r="S498" s="677">
        <v>0.33333333333333331</v>
      </c>
      <c r="T498" s="744">
        <v>1</v>
      </c>
      <c r="U498" s="700">
        <v>0.4</v>
      </c>
    </row>
    <row r="499" spans="1:21" ht="14.4" customHeight="1" x14ac:dyDescent="0.3">
      <c r="A499" s="660">
        <v>50</v>
      </c>
      <c r="B499" s="661" t="s">
        <v>564</v>
      </c>
      <c r="C499" s="661" t="s">
        <v>3508</v>
      </c>
      <c r="D499" s="742" t="s">
        <v>4522</v>
      </c>
      <c r="E499" s="743" t="s">
        <v>3514</v>
      </c>
      <c r="F499" s="661" t="s">
        <v>3503</v>
      </c>
      <c r="G499" s="661" t="s">
        <v>3526</v>
      </c>
      <c r="H499" s="661" t="s">
        <v>1311</v>
      </c>
      <c r="I499" s="661" t="s">
        <v>1425</v>
      </c>
      <c r="J499" s="661" t="s">
        <v>1426</v>
      </c>
      <c r="K499" s="661" t="s">
        <v>3393</v>
      </c>
      <c r="L499" s="662">
        <v>392.42</v>
      </c>
      <c r="M499" s="662">
        <v>392.42</v>
      </c>
      <c r="N499" s="661">
        <v>1</v>
      </c>
      <c r="O499" s="744">
        <v>1</v>
      </c>
      <c r="P499" s="662">
        <v>392.42</v>
      </c>
      <c r="Q499" s="677">
        <v>1</v>
      </c>
      <c r="R499" s="661">
        <v>1</v>
      </c>
      <c r="S499" s="677">
        <v>1</v>
      </c>
      <c r="T499" s="744">
        <v>1</v>
      </c>
      <c r="U499" s="700">
        <v>1</v>
      </c>
    </row>
    <row r="500" spans="1:21" ht="14.4" customHeight="1" x14ac:dyDescent="0.3">
      <c r="A500" s="660">
        <v>50</v>
      </c>
      <c r="B500" s="661" t="s">
        <v>564</v>
      </c>
      <c r="C500" s="661" t="s">
        <v>3508</v>
      </c>
      <c r="D500" s="742" t="s">
        <v>4522</v>
      </c>
      <c r="E500" s="743" t="s">
        <v>3514</v>
      </c>
      <c r="F500" s="661" t="s">
        <v>3503</v>
      </c>
      <c r="G500" s="661" t="s">
        <v>3526</v>
      </c>
      <c r="H500" s="661" t="s">
        <v>1311</v>
      </c>
      <c r="I500" s="661" t="s">
        <v>1495</v>
      </c>
      <c r="J500" s="661" t="s">
        <v>1500</v>
      </c>
      <c r="K500" s="661" t="s">
        <v>1512</v>
      </c>
      <c r="L500" s="662">
        <v>193.1</v>
      </c>
      <c r="M500" s="662">
        <v>193.1</v>
      </c>
      <c r="N500" s="661">
        <v>1</v>
      </c>
      <c r="O500" s="744">
        <v>0.5</v>
      </c>
      <c r="P500" s="662"/>
      <c r="Q500" s="677">
        <v>0</v>
      </c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50</v>
      </c>
      <c r="B501" s="661" t="s">
        <v>564</v>
      </c>
      <c r="C501" s="661" t="s">
        <v>3508</v>
      </c>
      <c r="D501" s="742" t="s">
        <v>4522</v>
      </c>
      <c r="E501" s="743" t="s">
        <v>3514</v>
      </c>
      <c r="F501" s="661" t="s">
        <v>3503</v>
      </c>
      <c r="G501" s="661" t="s">
        <v>3526</v>
      </c>
      <c r="H501" s="661" t="s">
        <v>1311</v>
      </c>
      <c r="I501" s="661" t="s">
        <v>1499</v>
      </c>
      <c r="J501" s="661" t="s">
        <v>1500</v>
      </c>
      <c r="K501" s="661" t="s">
        <v>3394</v>
      </c>
      <c r="L501" s="662">
        <v>643.69000000000005</v>
      </c>
      <c r="M501" s="662">
        <v>643.69000000000005</v>
      </c>
      <c r="N501" s="661">
        <v>1</v>
      </c>
      <c r="O501" s="744">
        <v>0.5</v>
      </c>
      <c r="P501" s="662">
        <v>643.69000000000005</v>
      </c>
      <c r="Q501" s="677">
        <v>1</v>
      </c>
      <c r="R501" s="661">
        <v>1</v>
      </c>
      <c r="S501" s="677">
        <v>1</v>
      </c>
      <c r="T501" s="744">
        <v>0.5</v>
      </c>
      <c r="U501" s="700">
        <v>1</v>
      </c>
    </row>
    <row r="502" spans="1:21" ht="14.4" customHeight="1" x14ac:dyDescent="0.3">
      <c r="A502" s="660">
        <v>50</v>
      </c>
      <c r="B502" s="661" t="s">
        <v>564</v>
      </c>
      <c r="C502" s="661" t="s">
        <v>3508</v>
      </c>
      <c r="D502" s="742" t="s">
        <v>4522</v>
      </c>
      <c r="E502" s="743" t="s">
        <v>3514</v>
      </c>
      <c r="F502" s="661" t="s">
        <v>3503</v>
      </c>
      <c r="G502" s="661" t="s">
        <v>3565</v>
      </c>
      <c r="H502" s="661" t="s">
        <v>1311</v>
      </c>
      <c r="I502" s="661" t="s">
        <v>1388</v>
      </c>
      <c r="J502" s="661" t="s">
        <v>1389</v>
      </c>
      <c r="K502" s="661" t="s">
        <v>1266</v>
      </c>
      <c r="L502" s="662">
        <v>65.540000000000006</v>
      </c>
      <c r="M502" s="662">
        <v>131.08000000000001</v>
      </c>
      <c r="N502" s="661">
        <v>2</v>
      </c>
      <c r="O502" s="744">
        <v>0.5</v>
      </c>
      <c r="P502" s="662"/>
      <c r="Q502" s="677">
        <v>0</v>
      </c>
      <c r="R502" s="661"/>
      <c r="S502" s="677">
        <v>0</v>
      </c>
      <c r="T502" s="744"/>
      <c r="U502" s="700">
        <v>0</v>
      </c>
    </row>
    <row r="503" spans="1:21" ht="14.4" customHeight="1" x14ac:dyDescent="0.3">
      <c r="A503" s="660">
        <v>50</v>
      </c>
      <c r="B503" s="661" t="s">
        <v>564</v>
      </c>
      <c r="C503" s="661" t="s">
        <v>3508</v>
      </c>
      <c r="D503" s="742" t="s">
        <v>4522</v>
      </c>
      <c r="E503" s="743" t="s">
        <v>3514</v>
      </c>
      <c r="F503" s="661" t="s">
        <v>3503</v>
      </c>
      <c r="G503" s="661" t="s">
        <v>3529</v>
      </c>
      <c r="H503" s="661" t="s">
        <v>1311</v>
      </c>
      <c r="I503" s="661" t="s">
        <v>1377</v>
      </c>
      <c r="J503" s="661" t="s">
        <v>1378</v>
      </c>
      <c r="K503" s="661" t="s">
        <v>1165</v>
      </c>
      <c r="L503" s="662">
        <v>35.11</v>
      </c>
      <c r="M503" s="662">
        <v>351.1</v>
      </c>
      <c r="N503" s="661">
        <v>10</v>
      </c>
      <c r="O503" s="744">
        <v>2.5</v>
      </c>
      <c r="P503" s="662">
        <v>175.55</v>
      </c>
      <c r="Q503" s="677">
        <v>0.5</v>
      </c>
      <c r="R503" s="661">
        <v>5</v>
      </c>
      <c r="S503" s="677">
        <v>0.5</v>
      </c>
      <c r="T503" s="744">
        <v>1</v>
      </c>
      <c r="U503" s="700">
        <v>0.4</v>
      </c>
    </row>
    <row r="504" spans="1:21" ht="14.4" customHeight="1" x14ac:dyDescent="0.3">
      <c r="A504" s="660">
        <v>50</v>
      </c>
      <c r="B504" s="661" t="s">
        <v>564</v>
      </c>
      <c r="C504" s="661" t="s">
        <v>3508</v>
      </c>
      <c r="D504" s="742" t="s">
        <v>4522</v>
      </c>
      <c r="E504" s="743" t="s">
        <v>3514</v>
      </c>
      <c r="F504" s="661" t="s">
        <v>3503</v>
      </c>
      <c r="G504" s="661" t="s">
        <v>3529</v>
      </c>
      <c r="H504" s="661" t="s">
        <v>1311</v>
      </c>
      <c r="I504" s="661" t="s">
        <v>1380</v>
      </c>
      <c r="J504" s="661" t="s">
        <v>1381</v>
      </c>
      <c r="K504" s="661" t="s">
        <v>1382</v>
      </c>
      <c r="L504" s="662">
        <v>70.23</v>
      </c>
      <c r="M504" s="662">
        <v>421.38</v>
      </c>
      <c r="N504" s="661">
        <v>6</v>
      </c>
      <c r="O504" s="744">
        <v>1.5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50</v>
      </c>
      <c r="B505" s="661" t="s">
        <v>564</v>
      </c>
      <c r="C505" s="661" t="s">
        <v>3508</v>
      </c>
      <c r="D505" s="742" t="s">
        <v>4522</v>
      </c>
      <c r="E505" s="743" t="s">
        <v>3514</v>
      </c>
      <c r="F505" s="661" t="s">
        <v>3503</v>
      </c>
      <c r="G505" s="661" t="s">
        <v>3529</v>
      </c>
      <c r="H505" s="661" t="s">
        <v>565</v>
      </c>
      <c r="I505" s="661" t="s">
        <v>3684</v>
      </c>
      <c r="J505" s="661" t="s">
        <v>3685</v>
      </c>
      <c r="K505" s="661" t="s">
        <v>1165</v>
      </c>
      <c r="L505" s="662">
        <v>35.11</v>
      </c>
      <c r="M505" s="662">
        <v>105.33</v>
      </c>
      <c r="N505" s="661">
        <v>3</v>
      </c>
      <c r="O505" s="744">
        <v>0.5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50</v>
      </c>
      <c r="B506" s="661" t="s">
        <v>564</v>
      </c>
      <c r="C506" s="661" t="s">
        <v>3508</v>
      </c>
      <c r="D506" s="742" t="s">
        <v>4522</v>
      </c>
      <c r="E506" s="743" t="s">
        <v>3514</v>
      </c>
      <c r="F506" s="661" t="s">
        <v>3503</v>
      </c>
      <c r="G506" s="661" t="s">
        <v>4016</v>
      </c>
      <c r="H506" s="661" t="s">
        <v>565</v>
      </c>
      <c r="I506" s="661" t="s">
        <v>4017</v>
      </c>
      <c r="J506" s="661" t="s">
        <v>4018</v>
      </c>
      <c r="K506" s="661" t="s">
        <v>2356</v>
      </c>
      <c r="L506" s="662">
        <v>35.11</v>
      </c>
      <c r="M506" s="662">
        <v>105.33</v>
      </c>
      <c r="N506" s="661">
        <v>3</v>
      </c>
      <c r="O506" s="744">
        <v>1</v>
      </c>
      <c r="P506" s="662"/>
      <c r="Q506" s="677">
        <v>0</v>
      </c>
      <c r="R506" s="661"/>
      <c r="S506" s="677">
        <v>0</v>
      </c>
      <c r="T506" s="744"/>
      <c r="U506" s="700">
        <v>0</v>
      </c>
    </row>
    <row r="507" spans="1:21" ht="14.4" customHeight="1" x14ac:dyDescent="0.3">
      <c r="A507" s="660">
        <v>50</v>
      </c>
      <c r="B507" s="661" t="s">
        <v>564</v>
      </c>
      <c r="C507" s="661" t="s">
        <v>3508</v>
      </c>
      <c r="D507" s="742" t="s">
        <v>4522</v>
      </c>
      <c r="E507" s="743" t="s">
        <v>3514</v>
      </c>
      <c r="F507" s="661" t="s">
        <v>3503</v>
      </c>
      <c r="G507" s="661" t="s">
        <v>3570</v>
      </c>
      <c r="H507" s="661" t="s">
        <v>1311</v>
      </c>
      <c r="I507" s="661" t="s">
        <v>1433</v>
      </c>
      <c r="J507" s="661" t="s">
        <v>1434</v>
      </c>
      <c r="K507" s="661" t="s">
        <v>3368</v>
      </c>
      <c r="L507" s="662">
        <v>2026.32</v>
      </c>
      <c r="M507" s="662">
        <v>24315.84</v>
      </c>
      <c r="N507" s="661">
        <v>12</v>
      </c>
      <c r="O507" s="744">
        <v>3.5</v>
      </c>
      <c r="P507" s="662">
        <v>12157.92</v>
      </c>
      <c r="Q507" s="677">
        <v>0.5</v>
      </c>
      <c r="R507" s="661">
        <v>6</v>
      </c>
      <c r="S507" s="677">
        <v>0.5</v>
      </c>
      <c r="T507" s="744">
        <v>2</v>
      </c>
      <c r="U507" s="700">
        <v>0.5714285714285714</v>
      </c>
    </row>
    <row r="508" spans="1:21" ht="14.4" customHeight="1" x14ac:dyDescent="0.3">
      <c r="A508" s="660">
        <v>50</v>
      </c>
      <c r="B508" s="661" t="s">
        <v>564</v>
      </c>
      <c r="C508" s="661" t="s">
        <v>3508</v>
      </c>
      <c r="D508" s="742" t="s">
        <v>4522</v>
      </c>
      <c r="E508" s="743" t="s">
        <v>3514</v>
      </c>
      <c r="F508" s="661" t="s">
        <v>3503</v>
      </c>
      <c r="G508" s="661" t="s">
        <v>3570</v>
      </c>
      <c r="H508" s="661" t="s">
        <v>1311</v>
      </c>
      <c r="I508" s="661" t="s">
        <v>3571</v>
      </c>
      <c r="J508" s="661" t="s">
        <v>3572</v>
      </c>
      <c r="K508" s="661" t="s">
        <v>3573</v>
      </c>
      <c r="L508" s="662">
        <v>2026.32</v>
      </c>
      <c r="M508" s="662">
        <v>12157.92</v>
      </c>
      <c r="N508" s="661">
        <v>6</v>
      </c>
      <c r="O508" s="744">
        <v>2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50</v>
      </c>
      <c r="B509" s="661" t="s">
        <v>564</v>
      </c>
      <c r="C509" s="661" t="s">
        <v>3508</v>
      </c>
      <c r="D509" s="742" t="s">
        <v>4522</v>
      </c>
      <c r="E509" s="743" t="s">
        <v>3514</v>
      </c>
      <c r="F509" s="661" t="s">
        <v>3503</v>
      </c>
      <c r="G509" s="661" t="s">
        <v>4019</v>
      </c>
      <c r="H509" s="661" t="s">
        <v>565</v>
      </c>
      <c r="I509" s="661" t="s">
        <v>4020</v>
      </c>
      <c r="J509" s="661" t="s">
        <v>2991</v>
      </c>
      <c r="K509" s="661" t="s">
        <v>4021</v>
      </c>
      <c r="L509" s="662">
        <v>0</v>
      </c>
      <c r="M509" s="662">
        <v>0</v>
      </c>
      <c r="N509" s="661">
        <v>1</v>
      </c>
      <c r="O509" s="744">
        <v>1</v>
      </c>
      <c r="P509" s="662">
        <v>0</v>
      </c>
      <c r="Q509" s="677"/>
      <c r="R509" s="661">
        <v>1</v>
      </c>
      <c r="S509" s="677">
        <v>1</v>
      </c>
      <c r="T509" s="744">
        <v>1</v>
      </c>
      <c r="U509" s="700">
        <v>1</v>
      </c>
    </row>
    <row r="510" spans="1:21" ht="14.4" customHeight="1" x14ac:dyDescent="0.3">
      <c r="A510" s="660">
        <v>50</v>
      </c>
      <c r="B510" s="661" t="s">
        <v>564</v>
      </c>
      <c r="C510" s="661" t="s">
        <v>3508</v>
      </c>
      <c r="D510" s="742" t="s">
        <v>4522</v>
      </c>
      <c r="E510" s="743" t="s">
        <v>3514</v>
      </c>
      <c r="F510" s="661" t="s">
        <v>3503</v>
      </c>
      <c r="G510" s="661" t="s">
        <v>3686</v>
      </c>
      <c r="H510" s="661" t="s">
        <v>565</v>
      </c>
      <c r="I510" s="661" t="s">
        <v>4022</v>
      </c>
      <c r="J510" s="661" t="s">
        <v>4023</v>
      </c>
      <c r="K510" s="661" t="s">
        <v>4024</v>
      </c>
      <c r="L510" s="662">
        <v>23.72</v>
      </c>
      <c r="M510" s="662">
        <v>71.16</v>
      </c>
      <c r="N510" s="661">
        <v>3</v>
      </c>
      <c r="O510" s="744">
        <v>0.5</v>
      </c>
      <c r="P510" s="662"/>
      <c r="Q510" s="677">
        <v>0</v>
      </c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50</v>
      </c>
      <c r="B511" s="661" t="s">
        <v>564</v>
      </c>
      <c r="C511" s="661" t="s">
        <v>3508</v>
      </c>
      <c r="D511" s="742" t="s">
        <v>4522</v>
      </c>
      <c r="E511" s="743" t="s">
        <v>3514</v>
      </c>
      <c r="F511" s="661" t="s">
        <v>3503</v>
      </c>
      <c r="G511" s="661" t="s">
        <v>3686</v>
      </c>
      <c r="H511" s="661" t="s">
        <v>565</v>
      </c>
      <c r="I511" s="661" t="s">
        <v>4022</v>
      </c>
      <c r="J511" s="661" t="s">
        <v>4023</v>
      </c>
      <c r="K511" s="661" t="s">
        <v>4024</v>
      </c>
      <c r="L511" s="662">
        <v>35.29</v>
      </c>
      <c r="M511" s="662">
        <v>105.87</v>
      </c>
      <c r="N511" s="661">
        <v>3</v>
      </c>
      <c r="O511" s="744">
        <v>0.5</v>
      </c>
      <c r="P511" s="662"/>
      <c r="Q511" s="677">
        <v>0</v>
      </c>
      <c r="R511" s="661"/>
      <c r="S511" s="677">
        <v>0</v>
      </c>
      <c r="T511" s="744"/>
      <c r="U511" s="700">
        <v>0</v>
      </c>
    </row>
    <row r="512" spans="1:21" ht="14.4" customHeight="1" x14ac:dyDescent="0.3">
      <c r="A512" s="660">
        <v>50</v>
      </c>
      <c r="B512" s="661" t="s">
        <v>564</v>
      </c>
      <c r="C512" s="661" t="s">
        <v>3508</v>
      </c>
      <c r="D512" s="742" t="s">
        <v>4522</v>
      </c>
      <c r="E512" s="743" t="s">
        <v>3514</v>
      </c>
      <c r="F512" s="661" t="s">
        <v>3503</v>
      </c>
      <c r="G512" s="661" t="s">
        <v>3688</v>
      </c>
      <c r="H512" s="661" t="s">
        <v>565</v>
      </c>
      <c r="I512" s="661" t="s">
        <v>2391</v>
      </c>
      <c r="J512" s="661" t="s">
        <v>885</v>
      </c>
      <c r="K512" s="661" t="s">
        <v>3689</v>
      </c>
      <c r="L512" s="662">
        <v>110.28</v>
      </c>
      <c r="M512" s="662">
        <v>110.28</v>
      </c>
      <c r="N512" s="661">
        <v>1</v>
      </c>
      <c r="O512" s="744">
        <v>1</v>
      </c>
      <c r="P512" s="662">
        <v>110.28</v>
      </c>
      <c r="Q512" s="677">
        <v>1</v>
      </c>
      <c r="R512" s="661">
        <v>1</v>
      </c>
      <c r="S512" s="677">
        <v>1</v>
      </c>
      <c r="T512" s="744">
        <v>1</v>
      </c>
      <c r="U512" s="700">
        <v>1</v>
      </c>
    </row>
    <row r="513" spans="1:21" ht="14.4" customHeight="1" x14ac:dyDescent="0.3">
      <c r="A513" s="660">
        <v>50</v>
      </c>
      <c r="B513" s="661" t="s">
        <v>564</v>
      </c>
      <c r="C513" s="661" t="s">
        <v>3508</v>
      </c>
      <c r="D513" s="742" t="s">
        <v>4522</v>
      </c>
      <c r="E513" s="743" t="s">
        <v>3514</v>
      </c>
      <c r="F513" s="661" t="s">
        <v>3503</v>
      </c>
      <c r="G513" s="661" t="s">
        <v>4025</v>
      </c>
      <c r="H513" s="661" t="s">
        <v>565</v>
      </c>
      <c r="I513" s="661" t="s">
        <v>853</v>
      </c>
      <c r="J513" s="661" t="s">
        <v>854</v>
      </c>
      <c r="K513" s="661" t="s">
        <v>959</v>
      </c>
      <c r="L513" s="662">
        <v>0</v>
      </c>
      <c r="M513" s="662">
        <v>0</v>
      </c>
      <c r="N513" s="661">
        <v>1</v>
      </c>
      <c r="O513" s="744">
        <v>0.5</v>
      </c>
      <c r="P513" s="662"/>
      <c r="Q513" s="677"/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50</v>
      </c>
      <c r="B514" s="661" t="s">
        <v>564</v>
      </c>
      <c r="C514" s="661" t="s">
        <v>3508</v>
      </c>
      <c r="D514" s="742" t="s">
        <v>4522</v>
      </c>
      <c r="E514" s="743" t="s">
        <v>3514</v>
      </c>
      <c r="F514" s="661" t="s">
        <v>3503</v>
      </c>
      <c r="G514" s="661" t="s">
        <v>4026</v>
      </c>
      <c r="H514" s="661" t="s">
        <v>565</v>
      </c>
      <c r="I514" s="661" t="s">
        <v>4027</v>
      </c>
      <c r="J514" s="661" t="s">
        <v>4028</v>
      </c>
      <c r="K514" s="661" t="s">
        <v>4029</v>
      </c>
      <c r="L514" s="662">
        <v>1539.57</v>
      </c>
      <c r="M514" s="662">
        <v>1539.57</v>
      </c>
      <c r="N514" s="661">
        <v>1</v>
      </c>
      <c r="O514" s="744">
        <v>1</v>
      </c>
      <c r="P514" s="662">
        <v>1539.57</v>
      </c>
      <c r="Q514" s="677">
        <v>1</v>
      </c>
      <c r="R514" s="661">
        <v>1</v>
      </c>
      <c r="S514" s="677">
        <v>1</v>
      </c>
      <c r="T514" s="744">
        <v>1</v>
      </c>
      <c r="U514" s="700">
        <v>1</v>
      </c>
    </row>
    <row r="515" spans="1:21" ht="14.4" customHeight="1" x14ac:dyDescent="0.3">
      <c r="A515" s="660">
        <v>50</v>
      </c>
      <c r="B515" s="661" t="s">
        <v>564</v>
      </c>
      <c r="C515" s="661" t="s">
        <v>3508</v>
      </c>
      <c r="D515" s="742" t="s">
        <v>4522</v>
      </c>
      <c r="E515" s="743" t="s">
        <v>3514</v>
      </c>
      <c r="F515" s="661" t="s">
        <v>3503</v>
      </c>
      <c r="G515" s="661" t="s">
        <v>4026</v>
      </c>
      <c r="H515" s="661" t="s">
        <v>565</v>
      </c>
      <c r="I515" s="661" t="s">
        <v>4030</v>
      </c>
      <c r="J515" s="661" t="s">
        <v>4028</v>
      </c>
      <c r="K515" s="661" t="s">
        <v>4031</v>
      </c>
      <c r="L515" s="662">
        <v>407.55</v>
      </c>
      <c r="M515" s="662">
        <v>407.55</v>
      </c>
      <c r="N515" s="661">
        <v>1</v>
      </c>
      <c r="O515" s="744">
        <v>0.5</v>
      </c>
      <c r="P515" s="662">
        <v>407.55</v>
      </c>
      <c r="Q515" s="677">
        <v>1</v>
      </c>
      <c r="R515" s="661">
        <v>1</v>
      </c>
      <c r="S515" s="677">
        <v>1</v>
      </c>
      <c r="T515" s="744">
        <v>0.5</v>
      </c>
      <c r="U515" s="700">
        <v>1</v>
      </c>
    </row>
    <row r="516" spans="1:21" ht="14.4" customHeight="1" x14ac:dyDescent="0.3">
      <c r="A516" s="660">
        <v>50</v>
      </c>
      <c r="B516" s="661" t="s">
        <v>564</v>
      </c>
      <c r="C516" s="661" t="s">
        <v>3508</v>
      </c>
      <c r="D516" s="742" t="s">
        <v>4522</v>
      </c>
      <c r="E516" s="743" t="s">
        <v>3514</v>
      </c>
      <c r="F516" s="661" t="s">
        <v>3503</v>
      </c>
      <c r="G516" s="661" t="s">
        <v>4026</v>
      </c>
      <c r="H516" s="661" t="s">
        <v>565</v>
      </c>
      <c r="I516" s="661" t="s">
        <v>4032</v>
      </c>
      <c r="J516" s="661" t="s">
        <v>4028</v>
      </c>
      <c r="K516" s="661" t="s">
        <v>4033</v>
      </c>
      <c r="L516" s="662">
        <v>1231.6600000000001</v>
      </c>
      <c r="M516" s="662">
        <v>1231.6600000000001</v>
      </c>
      <c r="N516" s="661">
        <v>1</v>
      </c>
      <c r="O516" s="744">
        <v>0.5</v>
      </c>
      <c r="P516" s="662">
        <v>1231.6600000000001</v>
      </c>
      <c r="Q516" s="677">
        <v>1</v>
      </c>
      <c r="R516" s="661">
        <v>1</v>
      </c>
      <c r="S516" s="677">
        <v>1</v>
      </c>
      <c r="T516" s="744">
        <v>0.5</v>
      </c>
      <c r="U516" s="700">
        <v>1</v>
      </c>
    </row>
    <row r="517" spans="1:21" ht="14.4" customHeight="1" x14ac:dyDescent="0.3">
      <c r="A517" s="660">
        <v>50</v>
      </c>
      <c r="B517" s="661" t="s">
        <v>564</v>
      </c>
      <c r="C517" s="661" t="s">
        <v>3508</v>
      </c>
      <c r="D517" s="742" t="s">
        <v>4522</v>
      </c>
      <c r="E517" s="743" t="s">
        <v>3514</v>
      </c>
      <c r="F517" s="661" t="s">
        <v>3503</v>
      </c>
      <c r="G517" s="661" t="s">
        <v>4034</v>
      </c>
      <c r="H517" s="661" t="s">
        <v>565</v>
      </c>
      <c r="I517" s="661" t="s">
        <v>4035</v>
      </c>
      <c r="J517" s="661" t="s">
        <v>4036</v>
      </c>
      <c r="K517" s="661" t="s">
        <v>4037</v>
      </c>
      <c r="L517" s="662">
        <v>75.64</v>
      </c>
      <c r="M517" s="662">
        <v>75.64</v>
      </c>
      <c r="N517" s="661">
        <v>1</v>
      </c>
      <c r="O517" s="744">
        <v>1</v>
      </c>
      <c r="P517" s="662"/>
      <c r="Q517" s="677">
        <v>0</v>
      </c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50</v>
      </c>
      <c r="B518" s="661" t="s">
        <v>564</v>
      </c>
      <c r="C518" s="661" t="s">
        <v>3508</v>
      </c>
      <c r="D518" s="742" t="s">
        <v>4522</v>
      </c>
      <c r="E518" s="743" t="s">
        <v>3514</v>
      </c>
      <c r="F518" s="661" t="s">
        <v>3503</v>
      </c>
      <c r="G518" s="661" t="s">
        <v>3530</v>
      </c>
      <c r="H518" s="661" t="s">
        <v>565</v>
      </c>
      <c r="I518" s="661" t="s">
        <v>4038</v>
      </c>
      <c r="J518" s="661" t="s">
        <v>4039</v>
      </c>
      <c r="K518" s="661" t="s">
        <v>3580</v>
      </c>
      <c r="L518" s="662">
        <v>63.7</v>
      </c>
      <c r="M518" s="662">
        <v>127.4</v>
      </c>
      <c r="N518" s="661">
        <v>2</v>
      </c>
      <c r="O518" s="744">
        <v>0.5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50</v>
      </c>
      <c r="B519" s="661" t="s">
        <v>564</v>
      </c>
      <c r="C519" s="661" t="s">
        <v>3508</v>
      </c>
      <c r="D519" s="742" t="s">
        <v>4522</v>
      </c>
      <c r="E519" s="743" t="s">
        <v>3514</v>
      </c>
      <c r="F519" s="661" t="s">
        <v>3503</v>
      </c>
      <c r="G519" s="661" t="s">
        <v>3708</v>
      </c>
      <c r="H519" s="661" t="s">
        <v>565</v>
      </c>
      <c r="I519" s="661" t="s">
        <v>821</v>
      </c>
      <c r="J519" s="661" t="s">
        <v>822</v>
      </c>
      <c r="K519" s="661" t="s">
        <v>3709</v>
      </c>
      <c r="L519" s="662">
        <v>156.77000000000001</v>
      </c>
      <c r="M519" s="662">
        <v>940.62000000000012</v>
      </c>
      <c r="N519" s="661">
        <v>6</v>
      </c>
      <c r="O519" s="744">
        <v>2</v>
      </c>
      <c r="P519" s="662">
        <v>940.62000000000012</v>
      </c>
      <c r="Q519" s="677">
        <v>1</v>
      </c>
      <c r="R519" s="661">
        <v>6</v>
      </c>
      <c r="S519" s="677">
        <v>1</v>
      </c>
      <c r="T519" s="744">
        <v>2</v>
      </c>
      <c r="U519" s="700">
        <v>1</v>
      </c>
    </row>
    <row r="520" spans="1:21" ht="14.4" customHeight="1" x14ac:dyDescent="0.3">
      <c r="A520" s="660">
        <v>50</v>
      </c>
      <c r="B520" s="661" t="s">
        <v>564</v>
      </c>
      <c r="C520" s="661" t="s">
        <v>3508</v>
      </c>
      <c r="D520" s="742" t="s">
        <v>4522</v>
      </c>
      <c r="E520" s="743" t="s">
        <v>3514</v>
      </c>
      <c r="F520" s="661" t="s">
        <v>3503</v>
      </c>
      <c r="G520" s="661" t="s">
        <v>3534</v>
      </c>
      <c r="H520" s="661" t="s">
        <v>565</v>
      </c>
      <c r="I520" s="661" t="s">
        <v>953</v>
      </c>
      <c r="J520" s="661" t="s">
        <v>954</v>
      </c>
      <c r="K520" s="661" t="s">
        <v>955</v>
      </c>
      <c r="L520" s="662">
        <v>107.57</v>
      </c>
      <c r="M520" s="662">
        <v>107.57</v>
      </c>
      <c r="N520" s="661">
        <v>1</v>
      </c>
      <c r="O520" s="744">
        <v>0.5</v>
      </c>
      <c r="P520" s="662"/>
      <c r="Q520" s="677">
        <v>0</v>
      </c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50</v>
      </c>
      <c r="B521" s="661" t="s">
        <v>564</v>
      </c>
      <c r="C521" s="661" t="s">
        <v>3508</v>
      </c>
      <c r="D521" s="742" t="s">
        <v>4522</v>
      </c>
      <c r="E521" s="743" t="s">
        <v>3514</v>
      </c>
      <c r="F521" s="661" t="s">
        <v>3503</v>
      </c>
      <c r="G521" s="661" t="s">
        <v>3534</v>
      </c>
      <c r="H521" s="661" t="s">
        <v>565</v>
      </c>
      <c r="I521" s="661" t="s">
        <v>3581</v>
      </c>
      <c r="J521" s="661" t="s">
        <v>3536</v>
      </c>
      <c r="K521" s="661" t="s">
        <v>969</v>
      </c>
      <c r="L521" s="662">
        <v>53.78</v>
      </c>
      <c r="M521" s="662">
        <v>107.56</v>
      </c>
      <c r="N521" s="661">
        <v>2</v>
      </c>
      <c r="O521" s="744">
        <v>0.5</v>
      </c>
      <c r="P521" s="662"/>
      <c r="Q521" s="677">
        <v>0</v>
      </c>
      <c r="R521" s="661"/>
      <c r="S521" s="677">
        <v>0</v>
      </c>
      <c r="T521" s="744"/>
      <c r="U521" s="700">
        <v>0</v>
      </c>
    </row>
    <row r="522" spans="1:21" ht="14.4" customHeight="1" x14ac:dyDescent="0.3">
      <c r="A522" s="660">
        <v>50</v>
      </c>
      <c r="B522" s="661" t="s">
        <v>564</v>
      </c>
      <c r="C522" s="661" t="s">
        <v>3508</v>
      </c>
      <c r="D522" s="742" t="s">
        <v>4522</v>
      </c>
      <c r="E522" s="743" t="s">
        <v>3514</v>
      </c>
      <c r="F522" s="661" t="s">
        <v>3503</v>
      </c>
      <c r="G522" s="661" t="s">
        <v>3711</v>
      </c>
      <c r="H522" s="661" t="s">
        <v>565</v>
      </c>
      <c r="I522" s="661" t="s">
        <v>2465</v>
      </c>
      <c r="J522" s="661" t="s">
        <v>3715</v>
      </c>
      <c r="K522" s="661" t="s">
        <v>3608</v>
      </c>
      <c r="L522" s="662">
        <v>45.86</v>
      </c>
      <c r="M522" s="662">
        <v>91.72</v>
      </c>
      <c r="N522" s="661">
        <v>2</v>
      </c>
      <c r="O522" s="744">
        <v>1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50</v>
      </c>
      <c r="B523" s="661" t="s">
        <v>564</v>
      </c>
      <c r="C523" s="661" t="s">
        <v>3508</v>
      </c>
      <c r="D523" s="742" t="s">
        <v>4522</v>
      </c>
      <c r="E523" s="743" t="s">
        <v>3514</v>
      </c>
      <c r="F523" s="661" t="s">
        <v>3503</v>
      </c>
      <c r="G523" s="661" t="s">
        <v>3711</v>
      </c>
      <c r="H523" s="661" t="s">
        <v>565</v>
      </c>
      <c r="I523" s="661" t="s">
        <v>880</v>
      </c>
      <c r="J523" s="661" t="s">
        <v>881</v>
      </c>
      <c r="K523" s="661" t="s">
        <v>3866</v>
      </c>
      <c r="L523" s="662">
        <v>45.86</v>
      </c>
      <c r="M523" s="662">
        <v>137.57999999999998</v>
      </c>
      <c r="N523" s="661">
        <v>3</v>
      </c>
      <c r="O523" s="744">
        <v>1</v>
      </c>
      <c r="P523" s="662"/>
      <c r="Q523" s="677">
        <v>0</v>
      </c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50</v>
      </c>
      <c r="B524" s="661" t="s">
        <v>564</v>
      </c>
      <c r="C524" s="661" t="s">
        <v>3508</v>
      </c>
      <c r="D524" s="742" t="s">
        <v>4522</v>
      </c>
      <c r="E524" s="743" t="s">
        <v>3514</v>
      </c>
      <c r="F524" s="661" t="s">
        <v>3503</v>
      </c>
      <c r="G524" s="661" t="s">
        <v>4040</v>
      </c>
      <c r="H524" s="661" t="s">
        <v>565</v>
      </c>
      <c r="I524" s="661" t="s">
        <v>1065</v>
      </c>
      <c r="J524" s="661" t="s">
        <v>1066</v>
      </c>
      <c r="K524" s="661" t="s">
        <v>4041</v>
      </c>
      <c r="L524" s="662">
        <v>60.9</v>
      </c>
      <c r="M524" s="662">
        <v>60.9</v>
      </c>
      <c r="N524" s="661">
        <v>1</v>
      </c>
      <c r="O524" s="744">
        <v>0.5</v>
      </c>
      <c r="P524" s="662"/>
      <c r="Q524" s="677">
        <v>0</v>
      </c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50</v>
      </c>
      <c r="B525" s="661" t="s">
        <v>564</v>
      </c>
      <c r="C525" s="661" t="s">
        <v>3508</v>
      </c>
      <c r="D525" s="742" t="s">
        <v>4522</v>
      </c>
      <c r="E525" s="743" t="s">
        <v>3514</v>
      </c>
      <c r="F525" s="661" t="s">
        <v>3503</v>
      </c>
      <c r="G525" s="661" t="s">
        <v>4042</v>
      </c>
      <c r="H525" s="661" t="s">
        <v>565</v>
      </c>
      <c r="I525" s="661" t="s">
        <v>4043</v>
      </c>
      <c r="J525" s="661" t="s">
        <v>4044</v>
      </c>
      <c r="K525" s="661" t="s">
        <v>4045</v>
      </c>
      <c r="L525" s="662">
        <v>0</v>
      </c>
      <c r="M525" s="662">
        <v>0</v>
      </c>
      <c r="N525" s="661">
        <v>3</v>
      </c>
      <c r="O525" s="744">
        <v>1</v>
      </c>
      <c r="P525" s="662"/>
      <c r="Q525" s="677"/>
      <c r="R525" s="661"/>
      <c r="S525" s="677">
        <v>0</v>
      </c>
      <c r="T525" s="744"/>
      <c r="U525" s="700">
        <v>0</v>
      </c>
    </row>
    <row r="526" spans="1:21" ht="14.4" customHeight="1" x14ac:dyDescent="0.3">
      <c r="A526" s="660">
        <v>50</v>
      </c>
      <c r="B526" s="661" t="s">
        <v>564</v>
      </c>
      <c r="C526" s="661" t="s">
        <v>3508</v>
      </c>
      <c r="D526" s="742" t="s">
        <v>4522</v>
      </c>
      <c r="E526" s="743" t="s">
        <v>3514</v>
      </c>
      <c r="F526" s="661" t="s">
        <v>3503</v>
      </c>
      <c r="G526" s="661" t="s">
        <v>4046</v>
      </c>
      <c r="H526" s="661" t="s">
        <v>565</v>
      </c>
      <c r="I526" s="661" t="s">
        <v>4047</v>
      </c>
      <c r="J526" s="661" t="s">
        <v>4048</v>
      </c>
      <c r="K526" s="661" t="s">
        <v>3759</v>
      </c>
      <c r="L526" s="662">
        <v>166.1</v>
      </c>
      <c r="M526" s="662">
        <v>1162.6999999999998</v>
      </c>
      <c r="N526" s="661">
        <v>7</v>
      </c>
      <c r="O526" s="744">
        <v>2</v>
      </c>
      <c r="P526" s="662"/>
      <c r="Q526" s="677">
        <v>0</v>
      </c>
      <c r="R526" s="661"/>
      <c r="S526" s="677">
        <v>0</v>
      </c>
      <c r="T526" s="744"/>
      <c r="U526" s="700">
        <v>0</v>
      </c>
    </row>
    <row r="527" spans="1:21" ht="14.4" customHeight="1" x14ac:dyDescent="0.3">
      <c r="A527" s="660">
        <v>50</v>
      </c>
      <c r="B527" s="661" t="s">
        <v>564</v>
      </c>
      <c r="C527" s="661" t="s">
        <v>3508</v>
      </c>
      <c r="D527" s="742" t="s">
        <v>4522</v>
      </c>
      <c r="E527" s="743" t="s">
        <v>3514</v>
      </c>
      <c r="F527" s="661" t="s">
        <v>3503</v>
      </c>
      <c r="G527" s="661" t="s">
        <v>4046</v>
      </c>
      <c r="H527" s="661" t="s">
        <v>565</v>
      </c>
      <c r="I527" s="661" t="s">
        <v>4049</v>
      </c>
      <c r="J527" s="661" t="s">
        <v>4050</v>
      </c>
      <c r="K527" s="661" t="s">
        <v>1551</v>
      </c>
      <c r="L527" s="662">
        <v>129.1</v>
      </c>
      <c r="M527" s="662">
        <v>129.1</v>
      </c>
      <c r="N527" s="661">
        <v>1</v>
      </c>
      <c r="O527" s="744">
        <v>0.5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50</v>
      </c>
      <c r="B528" s="661" t="s">
        <v>564</v>
      </c>
      <c r="C528" s="661" t="s">
        <v>3508</v>
      </c>
      <c r="D528" s="742" t="s">
        <v>4522</v>
      </c>
      <c r="E528" s="743" t="s">
        <v>3514</v>
      </c>
      <c r="F528" s="661" t="s">
        <v>3503</v>
      </c>
      <c r="G528" s="661" t="s">
        <v>4051</v>
      </c>
      <c r="H528" s="661" t="s">
        <v>565</v>
      </c>
      <c r="I528" s="661" t="s">
        <v>4052</v>
      </c>
      <c r="J528" s="661" t="s">
        <v>4053</v>
      </c>
      <c r="K528" s="661" t="s">
        <v>4054</v>
      </c>
      <c r="L528" s="662">
        <v>0</v>
      </c>
      <c r="M528" s="662">
        <v>0</v>
      </c>
      <c r="N528" s="661">
        <v>1</v>
      </c>
      <c r="O528" s="744">
        <v>1</v>
      </c>
      <c r="P528" s="662">
        <v>0</v>
      </c>
      <c r="Q528" s="677"/>
      <c r="R528" s="661">
        <v>1</v>
      </c>
      <c r="S528" s="677">
        <v>1</v>
      </c>
      <c r="T528" s="744">
        <v>1</v>
      </c>
      <c r="U528" s="700">
        <v>1</v>
      </c>
    </row>
    <row r="529" spans="1:21" ht="14.4" customHeight="1" x14ac:dyDescent="0.3">
      <c r="A529" s="660">
        <v>50</v>
      </c>
      <c r="B529" s="661" t="s">
        <v>564</v>
      </c>
      <c r="C529" s="661" t="s">
        <v>3508</v>
      </c>
      <c r="D529" s="742" t="s">
        <v>4522</v>
      </c>
      <c r="E529" s="743" t="s">
        <v>3514</v>
      </c>
      <c r="F529" s="661" t="s">
        <v>3503</v>
      </c>
      <c r="G529" s="661" t="s">
        <v>4055</v>
      </c>
      <c r="H529" s="661" t="s">
        <v>565</v>
      </c>
      <c r="I529" s="661" t="s">
        <v>2189</v>
      </c>
      <c r="J529" s="661" t="s">
        <v>2190</v>
      </c>
      <c r="K529" s="661" t="s">
        <v>1631</v>
      </c>
      <c r="L529" s="662">
        <v>111.72</v>
      </c>
      <c r="M529" s="662">
        <v>111.72</v>
      </c>
      <c r="N529" s="661">
        <v>1</v>
      </c>
      <c r="O529" s="744">
        <v>0.5</v>
      </c>
      <c r="P529" s="662">
        <v>111.72</v>
      </c>
      <c r="Q529" s="677">
        <v>1</v>
      </c>
      <c r="R529" s="661">
        <v>1</v>
      </c>
      <c r="S529" s="677">
        <v>1</v>
      </c>
      <c r="T529" s="744">
        <v>0.5</v>
      </c>
      <c r="U529" s="700">
        <v>1</v>
      </c>
    </row>
    <row r="530" spans="1:21" ht="14.4" customHeight="1" x14ac:dyDescent="0.3">
      <c r="A530" s="660">
        <v>50</v>
      </c>
      <c r="B530" s="661" t="s">
        <v>564</v>
      </c>
      <c r="C530" s="661" t="s">
        <v>3508</v>
      </c>
      <c r="D530" s="742" t="s">
        <v>4522</v>
      </c>
      <c r="E530" s="743" t="s">
        <v>3514</v>
      </c>
      <c r="F530" s="661" t="s">
        <v>3503</v>
      </c>
      <c r="G530" s="661" t="s">
        <v>3538</v>
      </c>
      <c r="H530" s="661" t="s">
        <v>1311</v>
      </c>
      <c r="I530" s="661" t="s">
        <v>1561</v>
      </c>
      <c r="J530" s="661" t="s">
        <v>1562</v>
      </c>
      <c r="K530" s="661" t="s">
        <v>1563</v>
      </c>
      <c r="L530" s="662">
        <v>93.43</v>
      </c>
      <c r="M530" s="662">
        <v>93.43</v>
      </c>
      <c r="N530" s="661">
        <v>1</v>
      </c>
      <c r="O530" s="744">
        <v>0.5</v>
      </c>
      <c r="P530" s="662"/>
      <c r="Q530" s="677">
        <v>0</v>
      </c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50</v>
      </c>
      <c r="B531" s="661" t="s">
        <v>564</v>
      </c>
      <c r="C531" s="661" t="s">
        <v>3508</v>
      </c>
      <c r="D531" s="742" t="s">
        <v>4522</v>
      </c>
      <c r="E531" s="743" t="s">
        <v>3514</v>
      </c>
      <c r="F531" s="661" t="s">
        <v>3503</v>
      </c>
      <c r="G531" s="661" t="s">
        <v>3541</v>
      </c>
      <c r="H531" s="661" t="s">
        <v>565</v>
      </c>
      <c r="I531" s="661" t="s">
        <v>3594</v>
      </c>
      <c r="J531" s="661" t="s">
        <v>3595</v>
      </c>
      <c r="K531" s="661" t="s">
        <v>3438</v>
      </c>
      <c r="L531" s="662">
        <v>0</v>
      </c>
      <c r="M531" s="662">
        <v>0</v>
      </c>
      <c r="N531" s="661">
        <v>10</v>
      </c>
      <c r="O531" s="744">
        <v>2.5</v>
      </c>
      <c r="P531" s="662">
        <v>0</v>
      </c>
      <c r="Q531" s="677"/>
      <c r="R531" s="661">
        <v>6</v>
      </c>
      <c r="S531" s="677">
        <v>0.6</v>
      </c>
      <c r="T531" s="744">
        <v>1.5</v>
      </c>
      <c r="U531" s="700">
        <v>0.6</v>
      </c>
    </row>
    <row r="532" spans="1:21" ht="14.4" customHeight="1" x14ac:dyDescent="0.3">
      <c r="A532" s="660">
        <v>50</v>
      </c>
      <c r="B532" s="661" t="s">
        <v>564</v>
      </c>
      <c r="C532" s="661" t="s">
        <v>3508</v>
      </c>
      <c r="D532" s="742" t="s">
        <v>4522</v>
      </c>
      <c r="E532" s="743" t="s">
        <v>3514</v>
      </c>
      <c r="F532" s="661" t="s">
        <v>3503</v>
      </c>
      <c r="G532" s="661" t="s">
        <v>3541</v>
      </c>
      <c r="H532" s="661" t="s">
        <v>565</v>
      </c>
      <c r="I532" s="661" t="s">
        <v>957</v>
      </c>
      <c r="J532" s="661" t="s">
        <v>958</v>
      </c>
      <c r="K532" s="661" t="s">
        <v>959</v>
      </c>
      <c r="L532" s="662">
        <v>52.75</v>
      </c>
      <c r="M532" s="662">
        <v>52.75</v>
      </c>
      <c r="N532" s="661">
        <v>1</v>
      </c>
      <c r="O532" s="744">
        <v>0.5</v>
      </c>
      <c r="P532" s="662">
        <v>52.75</v>
      </c>
      <c r="Q532" s="677">
        <v>1</v>
      </c>
      <c r="R532" s="661">
        <v>1</v>
      </c>
      <c r="S532" s="677">
        <v>1</v>
      </c>
      <c r="T532" s="744">
        <v>0.5</v>
      </c>
      <c r="U532" s="700">
        <v>1</v>
      </c>
    </row>
    <row r="533" spans="1:21" ht="14.4" customHeight="1" x14ac:dyDescent="0.3">
      <c r="A533" s="660">
        <v>50</v>
      </c>
      <c r="B533" s="661" t="s">
        <v>564</v>
      </c>
      <c r="C533" s="661" t="s">
        <v>3508</v>
      </c>
      <c r="D533" s="742" t="s">
        <v>4522</v>
      </c>
      <c r="E533" s="743" t="s">
        <v>3514</v>
      </c>
      <c r="F533" s="661" t="s">
        <v>3503</v>
      </c>
      <c r="G533" s="661" t="s">
        <v>3735</v>
      </c>
      <c r="H533" s="661" t="s">
        <v>1311</v>
      </c>
      <c r="I533" s="661" t="s">
        <v>2089</v>
      </c>
      <c r="J533" s="661" t="s">
        <v>2090</v>
      </c>
      <c r="K533" s="661" t="s">
        <v>3465</v>
      </c>
      <c r="L533" s="662">
        <v>82.99</v>
      </c>
      <c r="M533" s="662">
        <v>82.99</v>
      </c>
      <c r="N533" s="661">
        <v>1</v>
      </c>
      <c r="O533" s="744">
        <v>0.5</v>
      </c>
      <c r="P533" s="662"/>
      <c r="Q533" s="677">
        <v>0</v>
      </c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50</v>
      </c>
      <c r="B534" s="661" t="s">
        <v>564</v>
      </c>
      <c r="C534" s="661" t="s">
        <v>3508</v>
      </c>
      <c r="D534" s="742" t="s">
        <v>4522</v>
      </c>
      <c r="E534" s="743" t="s">
        <v>3514</v>
      </c>
      <c r="F534" s="661" t="s">
        <v>3503</v>
      </c>
      <c r="G534" s="661" t="s">
        <v>4056</v>
      </c>
      <c r="H534" s="661" t="s">
        <v>1311</v>
      </c>
      <c r="I534" s="661" t="s">
        <v>4057</v>
      </c>
      <c r="J534" s="661" t="s">
        <v>4058</v>
      </c>
      <c r="K534" s="661" t="s">
        <v>4059</v>
      </c>
      <c r="L534" s="662">
        <v>54.98</v>
      </c>
      <c r="M534" s="662">
        <v>109.96</v>
      </c>
      <c r="N534" s="661">
        <v>2</v>
      </c>
      <c r="O534" s="744">
        <v>0.5</v>
      </c>
      <c r="P534" s="662">
        <v>109.96</v>
      </c>
      <c r="Q534" s="677">
        <v>1</v>
      </c>
      <c r="R534" s="661">
        <v>2</v>
      </c>
      <c r="S534" s="677">
        <v>1</v>
      </c>
      <c r="T534" s="744">
        <v>0.5</v>
      </c>
      <c r="U534" s="700">
        <v>1</v>
      </c>
    </row>
    <row r="535" spans="1:21" ht="14.4" customHeight="1" x14ac:dyDescent="0.3">
      <c r="A535" s="660">
        <v>50</v>
      </c>
      <c r="B535" s="661" t="s">
        <v>564</v>
      </c>
      <c r="C535" s="661" t="s">
        <v>3508</v>
      </c>
      <c r="D535" s="742" t="s">
        <v>4522</v>
      </c>
      <c r="E535" s="743" t="s">
        <v>3514</v>
      </c>
      <c r="F535" s="661" t="s">
        <v>3503</v>
      </c>
      <c r="G535" s="661" t="s">
        <v>4056</v>
      </c>
      <c r="H535" s="661" t="s">
        <v>1311</v>
      </c>
      <c r="I535" s="661" t="s">
        <v>4060</v>
      </c>
      <c r="J535" s="661" t="s">
        <v>4061</v>
      </c>
      <c r="K535" s="661" t="s">
        <v>4062</v>
      </c>
      <c r="L535" s="662">
        <v>329.88</v>
      </c>
      <c r="M535" s="662">
        <v>329.88</v>
      </c>
      <c r="N535" s="661">
        <v>1</v>
      </c>
      <c r="O535" s="744">
        <v>0.5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50</v>
      </c>
      <c r="B536" s="661" t="s">
        <v>564</v>
      </c>
      <c r="C536" s="661" t="s">
        <v>3508</v>
      </c>
      <c r="D536" s="742" t="s">
        <v>4522</v>
      </c>
      <c r="E536" s="743" t="s">
        <v>3514</v>
      </c>
      <c r="F536" s="661" t="s">
        <v>3503</v>
      </c>
      <c r="G536" s="661" t="s">
        <v>4063</v>
      </c>
      <c r="H536" s="661" t="s">
        <v>1311</v>
      </c>
      <c r="I536" s="661" t="s">
        <v>4064</v>
      </c>
      <c r="J536" s="661" t="s">
        <v>4065</v>
      </c>
      <c r="K536" s="661" t="s">
        <v>1299</v>
      </c>
      <c r="L536" s="662">
        <v>77.790000000000006</v>
      </c>
      <c r="M536" s="662">
        <v>77.790000000000006</v>
      </c>
      <c r="N536" s="661">
        <v>1</v>
      </c>
      <c r="O536" s="744">
        <v>0.5</v>
      </c>
      <c r="P536" s="662">
        <v>77.790000000000006</v>
      </c>
      <c r="Q536" s="677">
        <v>1</v>
      </c>
      <c r="R536" s="661">
        <v>1</v>
      </c>
      <c r="S536" s="677">
        <v>1</v>
      </c>
      <c r="T536" s="744">
        <v>0.5</v>
      </c>
      <c r="U536" s="700">
        <v>1</v>
      </c>
    </row>
    <row r="537" spans="1:21" ht="14.4" customHeight="1" x14ac:dyDescent="0.3">
      <c r="A537" s="660">
        <v>50</v>
      </c>
      <c r="B537" s="661" t="s">
        <v>564</v>
      </c>
      <c r="C537" s="661" t="s">
        <v>3508</v>
      </c>
      <c r="D537" s="742" t="s">
        <v>4522</v>
      </c>
      <c r="E537" s="743" t="s">
        <v>3514</v>
      </c>
      <c r="F537" s="661" t="s">
        <v>3503</v>
      </c>
      <c r="G537" s="661" t="s">
        <v>3543</v>
      </c>
      <c r="H537" s="661" t="s">
        <v>565</v>
      </c>
      <c r="I537" s="661" t="s">
        <v>745</v>
      </c>
      <c r="J537" s="661" t="s">
        <v>746</v>
      </c>
      <c r="K537" s="661" t="s">
        <v>3996</v>
      </c>
      <c r="L537" s="662">
        <v>38.04</v>
      </c>
      <c r="M537" s="662">
        <v>38.04</v>
      </c>
      <c r="N537" s="661">
        <v>1</v>
      </c>
      <c r="O537" s="744">
        <v>1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50</v>
      </c>
      <c r="B538" s="661" t="s">
        <v>564</v>
      </c>
      <c r="C538" s="661" t="s">
        <v>3508</v>
      </c>
      <c r="D538" s="742" t="s">
        <v>4522</v>
      </c>
      <c r="E538" s="743" t="s">
        <v>3514</v>
      </c>
      <c r="F538" s="661" t="s">
        <v>3503</v>
      </c>
      <c r="G538" s="661" t="s">
        <v>3543</v>
      </c>
      <c r="H538" s="661" t="s">
        <v>565</v>
      </c>
      <c r="I538" s="661" t="s">
        <v>3640</v>
      </c>
      <c r="J538" s="661" t="s">
        <v>3638</v>
      </c>
      <c r="K538" s="661" t="s">
        <v>3641</v>
      </c>
      <c r="L538" s="662">
        <v>117.03</v>
      </c>
      <c r="M538" s="662">
        <v>234.06</v>
      </c>
      <c r="N538" s="661">
        <v>2</v>
      </c>
      <c r="O538" s="744">
        <v>1</v>
      </c>
      <c r="P538" s="662">
        <v>117.03</v>
      </c>
      <c r="Q538" s="677">
        <v>0.5</v>
      </c>
      <c r="R538" s="661">
        <v>1</v>
      </c>
      <c r="S538" s="677">
        <v>0.5</v>
      </c>
      <c r="T538" s="744">
        <v>0.5</v>
      </c>
      <c r="U538" s="700">
        <v>0.5</v>
      </c>
    </row>
    <row r="539" spans="1:21" ht="14.4" customHeight="1" x14ac:dyDescent="0.3">
      <c r="A539" s="660">
        <v>50</v>
      </c>
      <c r="B539" s="661" t="s">
        <v>564</v>
      </c>
      <c r="C539" s="661" t="s">
        <v>3508</v>
      </c>
      <c r="D539" s="742" t="s">
        <v>4522</v>
      </c>
      <c r="E539" s="743" t="s">
        <v>3514</v>
      </c>
      <c r="F539" s="661" t="s">
        <v>3503</v>
      </c>
      <c r="G539" s="661" t="s">
        <v>3543</v>
      </c>
      <c r="H539" s="661" t="s">
        <v>565</v>
      </c>
      <c r="I539" s="661" t="s">
        <v>813</v>
      </c>
      <c r="J539" s="661" t="s">
        <v>1114</v>
      </c>
      <c r="K539" s="661" t="s">
        <v>3891</v>
      </c>
      <c r="L539" s="662">
        <v>17.559999999999999</v>
      </c>
      <c r="M539" s="662">
        <v>70.239999999999995</v>
      </c>
      <c r="N539" s="661">
        <v>4</v>
      </c>
      <c r="O539" s="744">
        <v>1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50</v>
      </c>
      <c r="B540" s="661" t="s">
        <v>564</v>
      </c>
      <c r="C540" s="661" t="s">
        <v>3508</v>
      </c>
      <c r="D540" s="742" t="s">
        <v>4522</v>
      </c>
      <c r="E540" s="743" t="s">
        <v>3514</v>
      </c>
      <c r="F540" s="661" t="s">
        <v>3503</v>
      </c>
      <c r="G540" s="661" t="s">
        <v>3546</v>
      </c>
      <c r="H540" s="661" t="s">
        <v>1311</v>
      </c>
      <c r="I540" s="661" t="s">
        <v>1406</v>
      </c>
      <c r="J540" s="661" t="s">
        <v>606</v>
      </c>
      <c r="K540" s="661" t="s">
        <v>1364</v>
      </c>
      <c r="L540" s="662">
        <v>1847.49</v>
      </c>
      <c r="M540" s="662">
        <v>3694.98</v>
      </c>
      <c r="N540" s="661">
        <v>2</v>
      </c>
      <c r="O540" s="744">
        <v>2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50</v>
      </c>
      <c r="B541" s="661" t="s">
        <v>564</v>
      </c>
      <c r="C541" s="661" t="s">
        <v>3508</v>
      </c>
      <c r="D541" s="742" t="s">
        <v>4522</v>
      </c>
      <c r="E541" s="743" t="s">
        <v>3514</v>
      </c>
      <c r="F541" s="661" t="s">
        <v>3503</v>
      </c>
      <c r="G541" s="661" t="s">
        <v>3546</v>
      </c>
      <c r="H541" s="661" t="s">
        <v>1311</v>
      </c>
      <c r="I541" s="661" t="s">
        <v>1409</v>
      </c>
      <c r="J541" s="661" t="s">
        <v>606</v>
      </c>
      <c r="K541" s="661" t="s">
        <v>1367</v>
      </c>
      <c r="L541" s="662">
        <v>2309.36</v>
      </c>
      <c r="M541" s="662">
        <v>4618.72</v>
      </c>
      <c r="N541" s="661">
        <v>2</v>
      </c>
      <c r="O541" s="744">
        <v>1</v>
      </c>
      <c r="P541" s="662">
        <v>2309.36</v>
      </c>
      <c r="Q541" s="677">
        <v>0.5</v>
      </c>
      <c r="R541" s="661">
        <v>1</v>
      </c>
      <c r="S541" s="677">
        <v>0.5</v>
      </c>
      <c r="T541" s="744">
        <v>0.5</v>
      </c>
      <c r="U541" s="700">
        <v>0.5</v>
      </c>
    </row>
    <row r="542" spans="1:21" ht="14.4" customHeight="1" x14ac:dyDescent="0.3">
      <c r="A542" s="660">
        <v>50</v>
      </c>
      <c r="B542" s="661" t="s">
        <v>564</v>
      </c>
      <c r="C542" s="661" t="s">
        <v>3508</v>
      </c>
      <c r="D542" s="742" t="s">
        <v>4522</v>
      </c>
      <c r="E542" s="743" t="s">
        <v>3514</v>
      </c>
      <c r="F542" s="661" t="s">
        <v>3503</v>
      </c>
      <c r="G542" s="661" t="s">
        <v>4066</v>
      </c>
      <c r="H542" s="661" t="s">
        <v>565</v>
      </c>
      <c r="I542" s="661" t="s">
        <v>4067</v>
      </c>
      <c r="J542" s="661" t="s">
        <v>4068</v>
      </c>
      <c r="K542" s="661" t="s">
        <v>4069</v>
      </c>
      <c r="L542" s="662">
        <v>48.42</v>
      </c>
      <c r="M542" s="662">
        <v>145.26</v>
      </c>
      <c r="N542" s="661">
        <v>3</v>
      </c>
      <c r="O542" s="744">
        <v>1</v>
      </c>
      <c r="P542" s="662">
        <v>145.26</v>
      </c>
      <c r="Q542" s="677">
        <v>1</v>
      </c>
      <c r="R542" s="661">
        <v>3</v>
      </c>
      <c r="S542" s="677">
        <v>1</v>
      </c>
      <c r="T542" s="744">
        <v>1</v>
      </c>
      <c r="U542" s="700">
        <v>1</v>
      </c>
    </row>
    <row r="543" spans="1:21" ht="14.4" customHeight="1" x14ac:dyDescent="0.3">
      <c r="A543" s="660">
        <v>50</v>
      </c>
      <c r="B543" s="661" t="s">
        <v>564</v>
      </c>
      <c r="C543" s="661" t="s">
        <v>3508</v>
      </c>
      <c r="D543" s="742" t="s">
        <v>4522</v>
      </c>
      <c r="E543" s="743" t="s">
        <v>3514</v>
      </c>
      <c r="F543" s="661" t="s">
        <v>3503</v>
      </c>
      <c r="G543" s="661" t="s">
        <v>3600</v>
      </c>
      <c r="H543" s="661" t="s">
        <v>1311</v>
      </c>
      <c r="I543" s="661" t="s">
        <v>1506</v>
      </c>
      <c r="J543" s="661" t="s">
        <v>1507</v>
      </c>
      <c r="K543" s="661" t="s">
        <v>1508</v>
      </c>
      <c r="L543" s="662">
        <v>52.97</v>
      </c>
      <c r="M543" s="662">
        <v>370.78999999999996</v>
      </c>
      <c r="N543" s="661">
        <v>7</v>
      </c>
      <c r="O543" s="744">
        <v>2</v>
      </c>
      <c r="P543" s="662">
        <v>211.88</v>
      </c>
      <c r="Q543" s="677">
        <v>0.57142857142857151</v>
      </c>
      <c r="R543" s="661">
        <v>4</v>
      </c>
      <c r="S543" s="677">
        <v>0.5714285714285714</v>
      </c>
      <c r="T543" s="744">
        <v>1.5</v>
      </c>
      <c r="U543" s="700">
        <v>0.75</v>
      </c>
    </row>
    <row r="544" spans="1:21" ht="14.4" customHeight="1" x14ac:dyDescent="0.3">
      <c r="A544" s="660">
        <v>50</v>
      </c>
      <c r="B544" s="661" t="s">
        <v>564</v>
      </c>
      <c r="C544" s="661" t="s">
        <v>3508</v>
      </c>
      <c r="D544" s="742" t="s">
        <v>4522</v>
      </c>
      <c r="E544" s="743" t="s">
        <v>3514</v>
      </c>
      <c r="F544" s="661" t="s">
        <v>3503</v>
      </c>
      <c r="G544" s="661" t="s">
        <v>3601</v>
      </c>
      <c r="H544" s="661" t="s">
        <v>1311</v>
      </c>
      <c r="I544" s="661" t="s">
        <v>1542</v>
      </c>
      <c r="J544" s="661" t="s">
        <v>1385</v>
      </c>
      <c r="K544" s="661" t="s">
        <v>3349</v>
      </c>
      <c r="L544" s="662">
        <v>334.66</v>
      </c>
      <c r="M544" s="662">
        <v>334.66</v>
      </c>
      <c r="N544" s="661">
        <v>1</v>
      </c>
      <c r="O544" s="744">
        <v>0.5</v>
      </c>
      <c r="P544" s="662">
        <v>334.66</v>
      </c>
      <c r="Q544" s="677">
        <v>1</v>
      </c>
      <c r="R544" s="661">
        <v>1</v>
      </c>
      <c r="S544" s="677">
        <v>1</v>
      </c>
      <c r="T544" s="744">
        <v>0.5</v>
      </c>
      <c r="U544" s="700">
        <v>1</v>
      </c>
    </row>
    <row r="545" spans="1:21" ht="14.4" customHeight="1" x14ac:dyDescent="0.3">
      <c r="A545" s="660">
        <v>50</v>
      </c>
      <c r="B545" s="661" t="s">
        <v>564</v>
      </c>
      <c r="C545" s="661" t="s">
        <v>3508</v>
      </c>
      <c r="D545" s="742" t="s">
        <v>4522</v>
      </c>
      <c r="E545" s="743" t="s">
        <v>3514</v>
      </c>
      <c r="F545" s="661" t="s">
        <v>3503</v>
      </c>
      <c r="G545" s="661" t="s">
        <v>4008</v>
      </c>
      <c r="H545" s="661" t="s">
        <v>565</v>
      </c>
      <c r="I545" s="661" t="s">
        <v>4009</v>
      </c>
      <c r="J545" s="661" t="s">
        <v>2539</v>
      </c>
      <c r="K545" s="661" t="s">
        <v>2540</v>
      </c>
      <c r="L545" s="662">
        <v>161.66</v>
      </c>
      <c r="M545" s="662">
        <v>484.98</v>
      </c>
      <c r="N545" s="661">
        <v>3</v>
      </c>
      <c r="O545" s="744">
        <v>1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50</v>
      </c>
      <c r="B546" s="661" t="s">
        <v>564</v>
      </c>
      <c r="C546" s="661" t="s">
        <v>3508</v>
      </c>
      <c r="D546" s="742" t="s">
        <v>4522</v>
      </c>
      <c r="E546" s="743" t="s">
        <v>3514</v>
      </c>
      <c r="F546" s="661" t="s">
        <v>3503</v>
      </c>
      <c r="G546" s="661" t="s">
        <v>3547</v>
      </c>
      <c r="H546" s="661" t="s">
        <v>1311</v>
      </c>
      <c r="I546" s="661" t="s">
        <v>1538</v>
      </c>
      <c r="J546" s="661" t="s">
        <v>1539</v>
      </c>
      <c r="K546" s="661" t="s">
        <v>3384</v>
      </c>
      <c r="L546" s="662">
        <v>289.62</v>
      </c>
      <c r="M546" s="662">
        <v>579.24</v>
      </c>
      <c r="N546" s="661">
        <v>2</v>
      </c>
      <c r="O546" s="744">
        <v>1</v>
      </c>
      <c r="P546" s="662">
        <v>289.62</v>
      </c>
      <c r="Q546" s="677">
        <v>0.5</v>
      </c>
      <c r="R546" s="661">
        <v>1</v>
      </c>
      <c r="S546" s="677">
        <v>0.5</v>
      </c>
      <c r="T546" s="744">
        <v>0.5</v>
      </c>
      <c r="U546" s="700">
        <v>0.5</v>
      </c>
    </row>
    <row r="547" spans="1:21" ht="14.4" customHeight="1" x14ac:dyDescent="0.3">
      <c r="A547" s="660">
        <v>50</v>
      </c>
      <c r="B547" s="661" t="s">
        <v>564</v>
      </c>
      <c r="C547" s="661" t="s">
        <v>3508</v>
      </c>
      <c r="D547" s="742" t="s">
        <v>4522</v>
      </c>
      <c r="E547" s="743" t="s">
        <v>3514</v>
      </c>
      <c r="F547" s="661" t="s">
        <v>3503</v>
      </c>
      <c r="G547" s="661" t="s">
        <v>3644</v>
      </c>
      <c r="H547" s="661" t="s">
        <v>1311</v>
      </c>
      <c r="I547" s="661" t="s">
        <v>2762</v>
      </c>
      <c r="J547" s="661" t="s">
        <v>2763</v>
      </c>
      <c r="K547" s="661" t="s">
        <v>1799</v>
      </c>
      <c r="L547" s="662">
        <v>204.76</v>
      </c>
      <c r="M547" s="662">
        <v>204.76</v>
      </c>
      <c r="N547" s="661">
        <v>1</v>
      </c>
      <c r="O547" s="744">
        <v>0.5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50</v>
      </c>
      <c r="B548" s="661" t="s">
        <v>564</v>
      </c>
      <c r="C548" s="661" t="s">
        <v>3508</v>
      </c>
      <c r="D548" s="742" t="s">
        <v>4522</v>
      </c>
      <c r="E548" s="743" t="s">
        <v>3514</v>
      </c>
      <c r="F548" s="661" t="s">
        <v>3503</v>
      </c>
      <c r="G548" s="661" t="s">
        <v>3605</v>
      </c>
      <c r="H548" s="661" t="s">
        <v>1311</v>
      </c>
      <c r="I548" s="661" t="s">
        <v>1503</v>
      </c>
      <c r="J548" s="661" t="s">
        <v>3389</v>
      </c>
      <c r="K548" s="661" t="s">
        <v>1299</v>
      </c>
      <c r="L548" s="662">
        <v>291.82</v>
      </c>
      <c r="M548" s="662">
        <v>291.82</v>
      </c>
      <c r="N548" s="661">
        <v>1</v>
      </c>
      <c r="O548" s="744">
        <v>0.5</v>
      </c>
      <c r="P548" s="662">
        <v>291.82</v>
      </c>
      <c r="Q548" s="677">
        <v>1</v>
      </c>
      <c r="R548" s="661">
        <v>1</v>
      </c>
      <c r="S548" s="677">
        <v>1</v>
      </c>
      <c r="T548" s="744">
        <v>0.5</v>
      </c>
      <c r="U548" s="700">
        <v>1</v>
      </c>
    </row>
    <row r="549" spans="1:21" ht="14.4" customHeight="1" x14ac:dyDescent="0.3">
      <c r="A549" s="660">
        <v>50</v>
      </c>
      <c r="B549" s="661" t="s">
        <v>564</v>
      </c>
      <c r="C549" s="661" t="s">
        <v>3508</v>
      </c>
      <c r="D549" s="742" t="s">
        <v>4522</v>
      </c>
      <c r="E549" s="743" t="s">
        <v>3514</v>
      </c>
      <c r="F549" s="661" t="s">
        <v>3503</v>
      </c>
      <c r="G549" s="661" t="s">
        <v>3777</v>
      </c>
      <c r="H549" s="661" t="s">
        <v>565</v>
      </c>
      <c r="I549" s="661" t="s">
        <v>1148</v>
      </c>
      <c r="J549" s="661" t="s">
        <v>3778</v>
      </c>
      <c r="K549" s="661" t="s">
        <v>1270</v>
      </c>
      <c r="L549" s="662">
        <v>99.11</v>
      </c>
      <c r="M549" s="662">
        <v>198.22</v>
      </c>
      <c r="N549" s="661">
        <v>2</v>
      </c>
      <c r="O549" s="744">
        <v>1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50</v>
      </c>
      <c r="B550" s="661" t="s">
        <v>564</v>
      </c>
      <c r="C550" s="661" t="s">
        <v>3508</v>
      </c>
      <c r="D550" s="742" t="s">
        <v>4522</v>
      </c>
      <c r="E550" s="743" t="s">
        <v>3514</v>
      </c>
      <c r="F550" s="661" t="s">
        <v>3503</v>
      </c>
      <c r="G550" s="661" t="s">
        <v>4070</v>
      </c>
      <c r="H550" s="661" t="s">
        <v>565</v>
      </c>
      <c r="I550" s="661" t="s">
        <v>4071</v>
      </c>
      <c r="J550" s="661" t="s">
        <v>4072</v>
      </c>
      <c r="K550" s="661" t="s">
        <v>4073</v>
      </c>
      <c r="L550" s="662">
        <v>320.20999999999998</v>
      </c>
      <c r="M550" s="662">
        <v>3842.5199999999995</v>
      </c>
      <c r="N550" s="661">
        <v>12</v>
      </c>
      <c r="O550" s="744">
        <v>1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50</v>
      </c>
      <c r="B551" s="661" t="s">
        <v>564</v>
      </c>
      <c r="C551" s="661" t="s">
        <v>3508</v>
      </c>
      <c r="D551" s="742" t="s">
        <v>4522</v>
      </c>
      <c r="E551" s="743" t="s">
        <v>3514</v>
      </c>
      <c r="F551" s="661" t="s">
        <v>3503</v>
      </c>
      <c r="G551" s="661" t="s">
        <v>3548</v>
      </c>
      <c r="H551" s="661" t="s">
        <v>1311</v>
      </c>
      <c r="I551" s="661" t="s">
        <v>1341</v>
      </c>
      <c r="J551" s="661" t="s">
        <v>3386</v>
      </c>
      <c r="K551" s="661" t="s">
        <v>984</v>
      </c>
      <c r="L551" s="662">
        <v>96.53</v>
      </c>
      <c r="M551" s="662">
        <v>579.18000000000006</v>
      </c>
      <c r="N551" s="661">
        <v>6</v>
      </c>
      <c r="O551" s="744">
        <v>1.5</v>
      </c>
      <c r="P551" s="662">
        <v>579.18000000000006</v>
      </c>
      <c r="Q551" s="677">
        <v>1</v>
      </c>
      <c r="R551" s="661">
        <v>6</v>
      </c>
      <c r="S551" s="677">
        <v>1</v>
      </c>
      <c r="T551" s="744">
        <v>1.5</v>
      </c>
      <c r="U551" s="700">
        <v>1</v>
      </c>
    </row>
    <row r="552" spans="1:21" ht="14.4" customHeight="1" x14ac:dyDescent="0.3">
      <c r="A552" s="660">
        <v>50</v>
      </c>
      <c r="B552" s="661" t="s">
        <v>564</v>
      </c>
      <c r="C552" s="661" t="s">
        <v>3508</v>
      </c>
      <c r="D552" s="742" t="s">
        <v>4522</v>
      </c>
      <c r="E552" s="743" t="s">
        <v>3514</v>
      </c>
      <c r="F552" s="661" t="s">
        <v>3503</v>
      </c>
      <c r="G552" s="661" t="s">
        <v>3548</v>
      </c>
      <c r="H552" s="661" t="s">
        <v>1311</v>
      </c>
      <c r="I552" s="661" t="s">
        <v>3607</v>
      </c>
      <c r="J552" s="661" t="s">
        <v>1319</v>
      </c>
      <c r="K552" s="661" t="s">
        <v>3608</v>
      </c>
      <c r="L552" s="662">
        <v>24.14</v>
      </c>
      <c r="M552" s="662">
        <v>144.84</v>
      </c>
      <c r="N552" s="661">
        <v>6</v>
      </c>
      <c r="O552" s="744">
        <v>1.5</v>
      </c>
      <c r="P552" s="662">
        <v>144.84</v>
      </c>
      <c r="Q552" s="677">
        <v>1</v>
      </c>
      <c r="R552" s="661">
        <v>6</v>
      </c>
      <c r="S552" s="677">
        <v>1</v>
      </c>
      <c r="T552" s="744">
        <v>1.5</v>
      </c>
      <c r="U552" s="700">
        <v>1</v>
      </c>
    </row>
    <row r="553" spans="1:21" ht="14.4" customHeight="1" x14ac:dyDescent="0.3">
      <c r="A553" s="660">
        <v>50</v>
      </c>
      <c r="B553" s="661" t="s">
        <v>564</v>
      </c>
      <c r="C553" s="661" t="s">
        <v>3508</v>
      </c>
      <c r="D553" s="742" t="s">
        <v>4522</v>
      </c>
      <c r="E553" s="743" t="s">
        <v>3514</v>
      </c>
      <c r="F553" s="661" t="s">
        <v>3503</v>
      </c>
      <c r="G553" s="661" t="s">
        <v>3548</v>
      </c>
      <c r="H553" s="661" t="s">
        <v>1311</v>
      </c>
      <c r="I553" s="661" t="s">
        <v>1395</v>
      </c>
      <c r="J553" s="661" t="s">
        <v>3387</v>
      </c>
      <c r="K553" s="661" t="s">
        <v>980</v>
      </c>
      <c r="L553" s="662">
        <v>48.27</v>
      </c>
      <c r="M553" s="662">
        <v>193.08</v>
      </c>
      <c r="N553" s="661">
        <v>4</v>
      </c>
      <c r="O553" s="744">
        <v>1</v>
      </c>
      <c r="P553" s="662"/>
      <c r="Q553" s="677">
        <v>0</v>
      </c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50</v>
      </c>
      <c r="B554" s="661" t="s">
        <v>564</v>
      </c>
      <c r="C554" s="661" t="s">
        <v>3508</v>
      </c>
      <c r="D554" s="742" t="s">
        <v>4522</v>
      </c>
      <c r="E554" s="743" t="s">
        <v>3514</v>
      </c>
      <c r="F554" s="661" t="s">
        <v>3503</v>
      </c>
      <c r="G554" s="661" t="s">
        <v>4074</v>
      </c>
      <c r="H554" s="661" t="s">
        <v>565</v>
      </c>
      <c r="I554" s="661" t="s">
        <v>4075</v>
      </c>
      <c r="J554" s="661" t="s">
        <v>4076</v>
      </c>
      <c r="K554" s="661" t="s">
        <v>4077</v>
      </c>
      <c r="L554" s="662">
        <v>316.36</v>
      </c>
      <c r="M554" s="662">
        <v>632.72</v>
      </c>
      <c r="N554" s="661">
        <v>2</v>
      </c>
      <c r="O554" s="744">
        <v>1</v>
      </c>
      <c r="P554" s="662"/>
      <c r="Q554" s="677">
        <v>0</v>
      </c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50</v>
      </c>
      <c r="B555" s="661" t="s">
        <v>564</v>
      </c>
      <c r="C555" s="661" t="s">
        <v>3508</v>
      </c>
      <c r="D555" s="742" t="s">
        <v>4522</v>
      </c>
      <c r="E555" s="743" t="s">
        <v>3514</v>
      </c>
      <c r="F555" s="661" t="s">
        <v>3503</v>
      </c>
      <c r="G555" s="661" t="s">
        <v>3549</v>
      </c>
      <c r="H555" s="661" t="s">
        <v>565</v>
      </c>
      <c r="I555" s="661" t="s">
        <v>4078</v>
      </c>
      <c r="J555" s="661" t="s">
        <v>4079</v>
      </c>
      <c r="K555" s="661" t="s">
        <v>4080</v>
      </c>
      <c r="L555" s="662">
        <v>143.34</v>
      </c>
      <c r="M555" s="662">
        <v>430.02</v>
      </c>
      <c r="N555" s="661">
        <v>3</v>
      </c>
      <c r="O555" s="744">
        <v>2</v>
      </c>
      <c r="P555" s="662">
        <v>286.68</v>
      </c>
      <c r="Q555" s="677">
        <v>0.66666666666666674</v>
      </c>
      <c r="R555" s="661">
        <v>2</v>
      </c>
      <c r="S555" s="677">
        <v>0.66666666666666663</v>
      </c>
      <c r="T555" s="744">
        <v>1</v>
      </c>
      <c r="U555" s="700">
        <v>0.5</v>
      </c>
    </row>
    <row r="556" spans="1:21" ht="14.4" customHeight="1" x14ac:dyDescent="0.3">
      <c r="A556" s="660">
        <v>50</v>
      </c>
      <c r="B556" s="661" t="s">
        <v>564</v>
      </c>
      <c r="C556" s="661" t="s">
        <v>3508</v>
      </c>
      <c r="D556" s="742" t="s">
        <v>4522</v>
      </c>
      <c r="E556" s="743" t="s">
        <v>3514</v>
      </c>
      <c r="F556" s="661" t="s">
        <v>3503</v>
      </c>
      <c r="G556" s="661" t="s">
        <v>4081</v>
      </c>
      <c r="H556" s="661" t="s">
        <v>1311</v>
      </c>
      <c r="I556" s="661" t="s">
        <v>4082</v>
      </c>
      <c r="J556" s="661" t="s">
        <v>4083</v>
      </c>
      <c r="K556" s="661" t="s">
        <v>1290</v>
      </c>
      <c r="L556" s="662">
        <v>98.11</v>
      </c>
      <c r="M556" s="662">
        <v>98.11</v>
      </c>
      <c r="N556" s="661">
        <v>1</v>
      </c>
      <c r="O556" s="744">
        <v>0.5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50</v>
      </c>
      <c r="B557" s="661" t="s">
        <v>564</v>
      </c>
      <c r="C557" s="661" t="s">
        <v>3508</v>
      </c>
      <c r="D557" s="742" t="s">
        <v>4522</v>
      </c>
      <c r="E557" s="743" t="s">
        <v>3514</v>
      </c>
      <c r="F557" s="661" t="s">
        <v>3503</v>
      </c>
      <c r="G557" s="661" t="s">
        <v>4084</v>
      </c>
      <c r="H557" s="661" t="s">
        <v>1311</v>
      </c>
      <c r="I557" s="661" t="s">
        <v>4085</v>
      </c>
      <c r="J557" s="661" t="s">
        <v>4086</v>
      </c>
      <c r="K557" s="661" t="s">
        <v>4087</v>
      </c>
      <c r="L557" s="662">
        <v>40.25</v>
      </c>
      <c r="M557" s="662">
        <v>120.75</v>
      </c>
      <c r="N557" s="661">
        <v>3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50</v>
      </c>
      <c r="B558" s="661" t="s">
        <v>564</v>
      </c>
      <c r="C558" s="661" t="s">
        <v>3508</v>
      </c>
      <c r="D558" s="742" t="s">
        <v>4522</v>
      </c>
      <c r="E558" s="743" t="s">
        <v>3514</v>
      </c>
      <c r="F558" s="661" t="s">
        <v>3503</v>
      </c>
      <c r="G558" s="661" t="s">
        <v>3615</v>
      </c>
      <c r="H558" s="661" t="s">
        <v>1311</v>
      </c>
      <c r="I558" s="661" t="s">
        <v>4088</v>
      </c>
      <c r="J558" s="661" t="s">
        <v>1488</v>
      </c>
      <c r="K558" s="661" t="s">
        <v>4089</v>
      </c>
      <c r="L558" s="662">
        <v>366.53</v>
      </c>
      <c r="M558" s="662">
        <v>366.53</v>
      </c>
      <c r="N558" s="661">
        <v>1</v>
      </c>
      <c r="O558" s="744">
        <v>0.5</v>
      </c>
      <c r="P558" s="662"/>
      <c r="Q558" s="677">
        <v>0</v>
      </c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50</v>
      </c>
      <c r="B559" s="661" t="s">
        <v>564</v>
      </c>
      <c r="C559" s="661" t="s">
        <v>3508</v>
      </c>
      <c r="D559" s="742" t="s">
        <v>4522</v>
      </c>
      <c r="E559" s="743" t="s">
        <v>3514</v>
      </c>
      <c r="F559" s="661" t="s">
        <v>3503</v>
      </c>
      <c r="G559" s="661" t="s">
        <v>3654</v>
      </c>
      <c r="H559" s="661" t="s">
        <v>565</v>
      </c>
      <c r="I559" s="661" t="s">
        <v>3655</v>
      </c>
      <c r="J559" s="661" t="s">
        <v>3656</v>
      </c>
      <c r="K559" s="661" t="s">
        <v>3657</v>
      </c>
      <c r="L559" s="662">
        <v>0</v>
      </c>
      <c r="M559" s="662">
        <v>0</v>
      </c>
      <c r="N559" s="661">
        <v>1</v>
      </c>
      <c r="O559" s="744">
        <v>0.5</v>
      </c>
      <c r="P559" s="662"/>
      <c r="Q559" s="677"/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50</v>
      </c>
      <c r="B560" s="661" t="s">
        <v>564</v>
      </c>
      <c r="C560" s="661" t="s">
        <v>3508</v>
      </c>
      <c r="D560" s="742" t="s">
        <v>4522</v>
      </c>
      <c r="E560" s="743" t="s">
        <v>3514</v>
      </c>
      <c r="F560" s="661" t="s">
        <v>3503</v>
      </c>
      <c r="G560" s="661" t="s">
        <v>3654</v>
      </c>
      <c r="H560" s="661" t="s">
        <v>565</v>
      </c>
      <c r="I560" s="661" t="s">
        <v>737</v>
      </c>
      <c r="J560" s="661" t="s">
        <v>3656</v>
      </c>
      <c r="K560" s="661" t="s">
        <v>739</v>
      </c>
      <c r="L560" s="662">
        <v>124.3</v>
      </c>
      <c r="M560" s="662">
        <v>372.9</v>
      </c>
      <c r="N560" s="661">
        <v>3</v>
      </c>
      <c r="O560" s="744">
        <v>0.5</v>
      </c>
      <c r="P560" s="662"/>
      <c r="Q560" s="677">
        <v>0</v>
      </c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50</v>
      </c>
      <c r="B561" s="661" t="s">
        <v>564</v>
      </c>
      <c r="C561" s="661" t="s">
        <v>3508</v>
      </c>
      <c r="D561" s="742" t="s">
        <v>4522</v>
      </c>
      <c r="E561" s="743" t="s">
        <v>3514</v>
      </c>
      <c r="F561" s="661" t="s">
        <v>3503</v>
      </c>
      <c r="G561" s="661" t="s">
        <v>4090</v>
      </c>
      <c r="H561" s="661" t="s">
        <v>565</v>
      </c>
      <c r="I561" s="661" t="s">
        <v>1776</v>
      </c>
      <c r="J561" s="661" t="s">
        <v>1777</v>
      </c>
      <c r="K561" s="661" t="s">
        <v>4091</v>
      </c>
      <c r="L561" s="662">
        <v>55.16</v>
      </c>
      <c r="M561" s="662">
        <v>55.16</v>
      </c>
      <c r="N561" s="661">
        <v>1</v>
      </c>
      <c r="O561" s="744">
        <v>0.5</v>
      </c>
      <c r="P561" s="662"/>
      <c r="Q561" s="677">
        <v>0</v>
      </c>
      <c r="R561" s="661"/>
      <c r="S561" s="677">
        <v>0</v>
      </c>
      <c r="T561" s="744"/>
      <c r="U561" s="700">
        <v>0</v>
      </c>
    </row>
    <row r="562" spans="1:21" ht="14.4" customHeight="1" x14ac:dyDescent="0.3">
      <c r="A562" s="660">
        <v>50</v>
      </c>
      <c r="B562" s="661" t="s">
        <v>564</v>
      </c>
      <c r="C562" s="661" t="s">
        <v>3508</v>
      </c>
      <c r="D562" s="742" t="s">
        <v>4522</v>
      </c>
      <c r="E562" s="743" t="s">
        <v>3514</v>
      </c>
      <c r="F562" s="661" t="s">
        <v>3503</v>
      </c>
      <c r="G562" s="661" t="s">
        <v>3936</v>
      </c>
      <c r="H562" s="661" t="s">
        <v>565</v>
      </c>
      <c r="I562" s="661" t="s">
        <v>4092</v>
      </c>
      <c r="J562" s="661" t="s">
        <v>4093</v>
      </c>
      <c r="K562" s="661" t="s">
        <v>1088</v>
      </c>
      <c r="L562" s="662">
        <v>75.22</v>
      </c>
      <c r="M562" s="662">
        <v>75.22</v>
      </c>
      <c r="N562" s="661">
        <v>1</v>
      </c>
      <c r="O562" s="744">
        <v>1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50</v>
      </c>
      <c r="B563" s="661" t="s">
        <v>564</v>
      </c>
      <c r="C563" s="661" t="s">
        <v>3508</v>
      </c>
      <c r="D563" s="742" t="s">
        <v>4522</v>
      </c>
      <c r="E563" s="743" t="s">
        <v>3514</v>
      </c>
      <c r="F563" s="661" t="s">
        <v>3503</v>
      </c>
      <c r="G563" s="661" t="s">
        <v>4094</v>
      </c>
      <c r="H563" s="661" t="s">
        <v>565</v>
      </c>
      <c r="I563" s="661" t="s">
        <v>749</v>
      </c>
      <c r="J563" s="661" t="s">
        <v>750</v>
      </c>
      <c r="K563" s="661" t="s">
        <v>751</v>
      </c>
      <c r="L563" s="662">
        <v>150.19</v>
      </c>
      <c r="M563" s="662">
        <v>901.14</v>
      </c>
      <c r="N563" s="661">
        <v>6</v>
      </c>
      <c r="O563" s="744">
        <v>1</v>
      </c>
      <c r="P563" s="662"/>
      <c r="Q563" s="677">
        <v>0</v>
      </c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50</v>
      </c>
      <c r="B564" s="661" t="s">
        <v>564</v>
      </c>
      <c r="C564" s="661" t="s">
        <v>3508</v>
      </c>
      <c r="D564" s="742" t="s">
        <v>4522</v>
      </c>
      <c r="E564" s="743" t="s">
        <v>3514</v>
      </c>
      <c r="F564" s="661" t="s">
        <v>3503</v>
      </c>
      <c r="G564" s="661" t="s">
        <v>3555</v>
      </c>
      <c r="H564" s="661" t="s">
        <v>565</v>
      </c>
      <c r="I564" s="661" t="s">
        <v>829</v>
      </c>
      <c r="J564" s="661" t="s">
        <v>830</v>
      </c>
      <c r="K564" s="661" t="s">
        <v>831</v>
      </c>
      <c r="L564" s="662">
        <v>43.94</v>
      </c>
      <c r="M564" s="662">
        <v>175.76</v>
      </c>
      <c r="N564" s="661">
        <v>4</v>
      </c>
      <c r="O564" s="744">
        <v>0.5</v>
      </c>
      <c r="P564" s="662"/>
      <c r="Q564" s="677">
        <v>0</v>
      </c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50</v>
      </c>
      <c r="B565" s="661" t="s">
        <v>564</v>
      </c>
      <c r="C565" s="661" t="s">
        <v>3508</v>
      </c>
      <c r="D565" s="742" t="s">
        <v>4522</v>
      </c>
      <c r="E565" s="743" t="s">
        <v>3514</v>
      </c>
      <c r="F565" s="661" t="s">
        <v>3503</v>
      </c>
      <c r="G565" s="661" t="s">
        <v>3555</v>
      </c>
      <c r="H565" s="661" t="s">
        <v>565</v>
      </c>
      <c r="I565" s="661" t="s">
        <v>3801</v>
      </c>
      <c r="J565" s="661" t="s">
        <v>830</v>
      </c>
      <c r="K565" s="661" t="s">
        <v>3802</v>
      </c>
      <c r="L565" s="662">
        <v>0</v>
      </c>
      <c r="M565" s="662">
        <v>0</v>
      </c>
      <c r="N565" s="661">
        <v>1</v>
      </c>
      <c r="O565" s="744">
        <v>1</v>
      </c>
      <c r="P565" s="662"/>
      <c r="Q565" s="677"/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50</v>
      </c>
      <c r="B566" s="661" t="s">
        <v>564</v>
      </c>
      <c r="C566" s="661" t="s">
        <v>3508</v>
      </c>
      <c r="D566" s="742" t="s">
        <v>4522</v>
      </c>
      <c r="E566" s="743" t="s">
        <v>3514</v>
      </c>
      <c r="F566" s="661" t="s">
        <v>3503</v>
      </c>
      <c r="G566" s="661" t="s">
        <v>3555</v>
      </c>
      <c r="H566" s="661" t="s">
        <v>565</v>
      </c>
      <c r="I566" s="661" t="s">
        <v>833</v>
      </c>
      <c r="J566" s="661" t="s">
        <v>834</v>
      </c>
      <c r="K566" s="661" t="s">
        <v>835</v>
      </c>
      <c r="L566" s="662">
        <v>87.89</v>
      </c>
      <c r="M566" s="662">
        <v>175.78</v>
      </c>
      <c r="N566" s="661">
        <v>2</v>
      </c>
      <c r="O566" s="744">
        <v>1</v>
      </c>
      <c r="P566" s="662">
        <v>175.78</v>
      </c>
      <c r="Q566" s="677">
        <v>1</v>
      </c>
      <c r="R566" s="661">
        <v>2</v>
      </c>
      <c r="S566" s="677">
        <v>1</v>
      </c>
      <c r="T566" s="744">
        <v>1</v>
      </c>
      <c r="U566" s="700">
        <v>1</v>
      </c>
    </row>
    <row r="567" spans="1:21" ht="14.4" customHeight="1" x14ac:dyDescent="0.3">
      <c r="A567" s="660">
        <v>50</v>
      </c>
      <c r="B567" s="661" t="s">
        <v>564</v>
      </c>
      <c r="C567" s="661" t="s">
        <v>3508</v>
      </c>
      <c r="D567" s="742" t="s">
        <v>4522</v>
      </c>
      <c r="E567" s="743" t="s">
        <v>3514</v>
      </c>
      <c r="F567" s="661" t="s">
        <v>3503</v>
      </c>
      <c r="G567" s="661" t="s">
        <v>4095</v>
      </c>
      <c r="H567" s="661" t="s">
        <v>565</v>
      </c>
      <c r="I567" s="661" t="s">
        <v>4096</v>
      </c>
      <c r="J567" s="661" t="s">
        <v>4097</v>
      </c>
      <c r="K567" s="661" t="s">
        <v>4098</v>
      </c>
      <c r="L567" s="662">
        <v>503.02</v>
      </c>
      <c r="M567" s="662">
        <v>503.02</v>
      </c>
      <c r="N567" s="661">
        <v>1</v>
      </c>
      <c r="O567" s="744">
        <v>0.5</v>
      </c>
      <c r="P567" s="662">
        <v>503.02</v>
      </c>
      <c r="Q567" s="677">
        <v>1</v>
      </c>
      <c r="R567" s="661">
        <v>1</v>
      </c>
      <c r="S567" s="677">
        <v>1</v>
      </c>
      <c r="T567" s="744">
        <v>0.5</v>
      </c>
      <c r="U567" s="700">
        <v>1</v>
      </c>
    </row>
    <row r="568" spans="1:21" ht="14.4" customHeight="1" x14ac:dyDescent="0.3">
      <c r="A568" s="660">
        <v>50</v>
      </c>
      <c r="B568" s="661" t="s">
        <v>564</v>
      </c>
      <c r="C568" s="661" t="s">
        <v>3508</v>
      </c>
      <c r="D568" s="742" t="s">
        <v>4522</v>
      </c>
      <c r="E568" s="743" t="s">
        <v>3514</v>
      </c>
      <c r="F568" s="661" t="s">
        <v>3503</v>
      </c>
      <c r="G568" s="661" t="s">
        <v>4095</v>
      </c>
      <c r="H568" s="661" t="s">
        <v>565</v>
      </c>
      <c r="I568" s="661" t="s">
        <v>4099</v>
      </c>
      <c r="J568" s="661" t="s">
        <v>4100</v>
      </c>
      <c r="K568" s="661" t="s">
        <v>4101</v>
      </c>
      <c r="L568" s="662">
        <v>104.59</v>
      </c>
      <c r="M568" s="662">
        <v>418.36</v>
      </c>
      <c r="N568" s="661">
        <v>4</v>
      </c>
      <c r="O568" s="744">
        <v>0.5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50</v>
      </c>
      <c r="B569" s="661" t="s">
        <v>564</v>
      </c>
      <c r="C569" s="661" t="s">
        <v>3508</v>
      </c>
      <c r="D569" s="742" t="s">
        <v>4522</v>
      </c>
      <c r="E569" s="743" t="s">
        <v>3514</v>
      </c>
      <c r="F569" s="661" t="s">
        <v>3503</v>
      </c>
      <c r="G569" s="661" t="s">
        <v>3558</v>
      </c>
      <c r="H569" s="661" t="s">
        <v>1311</v>
      </c>
      <c r="I569" s="661" t="s">
        <v>3662</v>
      </c>
      <c r="J569" s="661" t="s">
        <v>3663</v>
      </c>
      <c r="K569" s="661" t="s">
        <v>977</v>
      </c>
      <c r="L569" s="662">
        <v>184.74</v>
      </c>
      <c r="M569" s="662">
        <v>184.74</v>
      </c>
      <c r="N569" s="661">
        <v>1</v>
      </c>
      <c r="O569" s="744">
        <v>0.5</v>
      </c>
      <c r="P569" s="662">
        <v>184.74</v>
      </c>
      <c r="Q569" s="677">
        <v>1</v>
      </c>
      <c r="R569" s="661">
        <v>1</v>
      </c>
      <c r="S569" s="677">
        <v>1</v>
      </c>
      <c r="T569" s="744">
        <v>0.5</v>
      </c>
      <c r="U569" s="700">
        <v>1</v>
      </c>
    </row>
    <row r="570" spans="1:21" ht="14.4" customHeight="1" x14ac:dyDescent="0.3">
      <c r="A570" s="660">
        <v>50</v>
      </c>
      <c r="B570" s="661" t="s">
        <v>564</v>
      </c>
      <c r="C570" s="661" t="s">
        <v>3508</v>
      </c>
      <c r="D570" s="742" t="s">
        <v>4522</v>
      </c>
      <c r="E570" s="743" t="s">
        <v>3514</v>
      </c>
      <c r="F570" s="661" t="s">
        <v>3503</v>
      </c>
      <c r="G570" s="661" t="s">
        <v>3558</v>
      </c>
      <c r="H570" s="661" t="s">
        <v>1311</v>
      </c>
      <c r="I570" s="661" t="s">
        <v>3621</v>
      </c>
      <c r="J570" s="661" t="s">
        <v>3622</v>
      </c>
      <c r="K570" s="661" t="s">
        <v>3623</v>
      </c>
      <c r="L570" s="662">
        <v>120.61</v>
      </c>
      <c r="M570" s="662">
        <v>241.22</v>
      </c>
      <c r="N570" s="661">
        <v>2</v>
      </c>
      <c r="O570" s="744">
        <v>1</v>
      </c>
      <c r="P570" s="662"/>
      <c r="Q570" s="677">
        <v>0</v>
      </c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50</v>
      </c>
      <c r="B571" s="661" t="s">
        <v>564</v>
      </c>
      <c r="C571" s="661" t="s">
        <v>3508</v>
      </c>
      <c r="D571" s="742" t="s">
        <v>4522</v>
      </c>
      <c r="E571" s="743" t="s">
        <v>3514</v>
      </c>
      <c r="F571" s="661" t="s">
        <v>3503</v>
      </c>
      <c r="G571" s="661" t="s">
        <v>3558</v>
      </c>
      <c r="H571" s="661" t="s">
        <v>1311</v>
      </c>
      <c r="I571" s="661" t="s">
        <v>1429</v>
      </c>
      <c r="J571" s="661" t="s">
        <v>3364</v>
      </c>
      <c r="K571" s="661" t="s">
        <v>977</v>
      </c>
      <c r="L571" s="662">
        <v>184.74</v>
      </c>
      <c r="M571" s="662">
        <v>369.48</v>
      </c>
      <c r="N571" s="661">
        <v>2</v>
      </c>
      <c r="O571" s="744">
        <v>1.5</v>
      </c>
      <c r="P571" s="662">
        <v>184.74</v>
      </c>
      <c r="Q571" s="677">
        <v>0.5</v>
      </c>
      <c r="R571" s="661">
        <v>1</v>
      </c>
      <c r="S571" s="677">
        <v>0.5</v>
      </c>
      <c r="T571" s="744">
        <v>1</v>
      </c>
      <c r="U571" s="700">
        <v>0.66666666666666663</v>
      </c>
    </row>
    <row r="572" spans="1:21" ht="14.4" customHeight="1" x14ac:dyDescent="0.3">
      <c r="A572" s="660">
        <v>50</v>
      </c>
      <c r="B572" s="661" t="s">
        <v>564</v>
      </c>
      <c r="C572" s="661" t="s">
        <v>3508</v>
      </c>
      <c r="D572" s="742" t="s">
        <v>4522</v>
      </c>
      <c r="E572" s="743" t="s">
        <v>3514</v>
      </c>
      <c r="F572" s="661" t="s">
        <v>3505</v>
      </c>
      <c r="G572" s="661" t="s">
        <v>4102</v>
      </c>
      <c r="H572" s="661" t="s">
        <v>565</v>
      </c>
      <c r="I572" s="661" t="s">
        <v>4103</v>
      </c>
      <c r="J572" s="661" t="s">
        <v>4104</v>
      </c>
      <c r="K572" s="661" t="s">
        <v>4105</v>
      </c>
      <c r="L572" s="662">
        <v>38.97</v>
      </c>
      <c r="M572" s="662">
        <v>9976.3199999999961</v>
      </c>
      <c r="N572" s="661">
        <v>256</v>
      </c>
      <c r="O572" s="744">
        <v>64</v>
      </c>
      <c r="P572" s="662">
        <v>9976.3199999999961</v>
      </c>
      <c r="Q572" s="677">
        <v>1</v>
      </c>
      <c r="R572" s="661">
        <v>256</v>
      </c>
      <c r="S572" s="677">
        <v>1</v>
      </c>
      <c r="T572" s="744">
        <v>64</v>
      </c>
      <c r="U572" s="700">
        <v>1</v>
      </c>
    </row>
    <row r="573" spans="1:21" ht="14.4" customHeight="1" x14ac:dyDescent="0.3">
      <c r="A573" s="660">
        <v>50</v>
      </c>
      <c r="B573" s="661" t="s">
        <v>564</v>
      </c>
      <c r="C573" s="661" t="s">
        <v>3508</v>
      </c>
      <c r="D573" s="742" t="s">
        <v>4522</v>
      </c>
      <c r="E573" s="743" t="s">
        <v>3514</v>
      </c>
      <c r="F573" s="661" t="s">
        <v>3505</v>
      </c>
      <c r="G573" s="661" t="s">
        <v>4106</v>
      </c>
      <c r="H573" s="661" t="s">
        <v>565</v>
      </c>
      <c r="I573" s="661" t="s">
        <v>4107</v>
      </c>
      <c r="J573" s="661" t="s">
        <v>4108</v>
      </c>
      <c r="K573" s="661" t="s">
        <v>4109</v>
      </c>
      <c r="L573" s="662">
        <v>378.48</v>
      </c>
      <c r="M573" s="662">
        <v>6434.159999999998</v>
      </c>
      <c r="N573" s="661">
        <v>17</v>
      </c>
      <c r="O573" s="744">
        <v>17</v>
      </c>
      <c r="P573" s="662">
        <v>6434.159999999998</v>
      </c>
      <c r="Q573" s="677">
        <v>1</v>
      </c>
      <c r="R573" s="661">
        <v>17</v>
      </c>
      <c r="S573" s="677">
        <v>1</v>
      </c>
      <c r="T573" s="744">
        <v>17</v>
      </c>
      <c r="U573" s="700">
        <v>1</v>
      </c>
    </row>
    <row r="574" spans="1:21" ht="14.4" customHeight="1" x14ac:dyDescent="0.3">
      <c r="A574" s="660">
        <v>50</v>
      </c>
      <c r="B574" s="661" t="s">
        <v>564</v>
      </c>
      <c r="C574" s="661" t="s">
        <v>3508</v>
      </c>
      <c r="D574" s="742" t="s">
        <v>4522</v>
      </c>
      <c r="E574" s="743" t="s">
        <v>3514</v>
      </c>
      <c r="F574" s="661" t="s">
        <v>3505</v>
      </c>
      <c r="G574" s="661" t="s">
        <v>4106</v>
      </c>
      <c r="H574" s="661" t="s">
        <v>565</v>
      </c>
      <c r="I574" s="661" t="s">
        <v>4110</v>
      </c>
      <c r="J574" s="661" t="s">
        <v>4111</v>
      </c>
      <c r="K574" s="661" t="s">
        <v>4112</v>
      </c>
      <c r="L574" s="662">
        <v>378.48</v>
      </c>
      <c r="M574" s="662">
        <v>2649.36</v>
      </c>
      <c r="N574" s="661">
        <v>7</v>
      </c>
      <c r="O574" s="744">
        <v>7</v>
      </c>
      <c r="P574" s="662">
        <v>2649.36</v>
      </c>
      <c r="Q574" s="677">
        <v>1</v>
      </c>
      <c r="R574" s="661">
        <v>7</v>
      </c>
      <c r="S574" s="677">
        <v>1</v>
      </c>
      <c r="T574" s="744">
        <v>7</v>
      </c>
      <c r="U574" s="700">
        <v>1</v>
      </c>
    </row>
    <row r="575" spans="1:21" ht="14.4" customHeight="1" x14ac:dyDescent="0.3">
      <c r="A575" s="660">
        <v>50</v>
      </c>
      <c r="B575" s="661" t="s">
        <v>564</v>
      </c>
      <c r="C575" s="661" t="s">
        <v>3508</v>
      </c>
      <c r="D575" s="742" t="s">
        <v>4522</v>
      </c>
      <c r="E575" s="743" t="s">
        <v>3515</v>
      </c>
      <c r="F575" s="661" t="s">
        <v>3503</v>
      </c>
      <c r="G575" s="661" t="s">
        <v>3566</v>
      </c>
      <c r="H575" s="661" t="s">
        <v>565</v>
      </c>
      <c r="I575" s="661" t="s">
        <v>1653</v>
      </c>
      <c r="J575" s="661" t="s">
        <v>1654</v>
      </c>
      <c r="K575" s="661" t="s">
        <v>3432</v>
      </c>
      <c r="L575" s="662">
        <v>66.819999999999993</v>
      </c>
      <c r="M575" s="662">
        <v>66.819999999999993</v>
      </c>
      <c r="N575" s="661">
        <v>1</v>
      </c>
      <c r="O575" s="744">
        <v>1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50</v>
      </c>
      <c r="B576" s="661" t="s">
        <v>564</v>
      </c>
      <c r="C576" s="661" t="s">
        <v>3508</v>
      </c>
      <c r="D576" s="742" t="s">
        <v>4522</v>
      </c>
      <c r="E576" s="743" t="s">
        <v>3515</v>
      </c>
      <c r="F576" s="661" t="s">
        <v>3503</v>
      </c>
      <c r="G576" s="661" t="s">
        <v>3566</v>
      </c>
      <c r="H576" s="661" t="s">
        <v>565</v>
      </c>
      <c r="I576" s="661" t="s">
        <v>1653</v>
      </c>
      <c r="J576" s="661" t="s">
        <v>1654</v>
      </c>
      <c r="K576" s="661" t="s">
        <v>3432</v>
      </c>
      <c r="L576" s="662">
        <v>78.33</v>
      </c>
      <c r="M576" s="662">
        <v>78.33</v>
      </c>
      <c r="N576" s="661">
        <v>1</v>
      </c>
      <c r="O576" s="744">
        <v>1</v>
      </c>
      <c r="P576" s="662"/>
      <c r="Q576" s="677">
        <v>0</v>
      </c>
      <c r="R576" s="661"/>
      <c r="S576" s="677">
        <v>0</v>
      </c>
      <c r="T576" s="744"/>
      <c r="U576" s="700">
        <v>0</v>
      </c>
    </row>
    <row r="577" spans="1:21" ht="14.4" customHeight="1" x14ac:dyDescent="0.3">
      <c r="A577" s="660">
        <v>50</v>
      </c>
      <c r="B577" s="661" t="s">
        <v>564</v>
      </c>
      <c r="C577" s="661" t="s">
        <v>3508</v>
      </c>
      <c r="D577" s="742" t="s">
        <v>4522</v>
      </c>
      <c r="E577" s="743" t="s">
        <v>3515</v>
      </c>
      <c r="F577" s="661" t="s">
        <v>3503</v>
      </c>
      <c r="G577" s="661" t="s">
        <v>4113</v>
      </c>
      <c r="H577" s="661" t="s">
        <v>565</v>
      </c>
      <c r="I577" s="661" t="s">
        <v>4114</v>
      </c>
      <c r="J577" s="661" t="s">
        <v>4115</v>
      </c>
      <c r="K577" s="661" t="s">
        <v>2447</v>
      </c>
      <c r="L577" s="662">
        <v>30.92</v>
      </c>
      <c r="M577" s="662">
        <v>92.76</v>
      </c>
      <c r="N577" s="661">
        <v>3</v>
      </c>
      <c r="O577" s="744">
        <v>1.5</v>
      </c>
      <c r="P577" s="662">
        <v>92.76</v>
      </c>
      <c r="Q577" s="677">
        <v>1</v>
      </c>
      <c r="R577" s="661">
        <v>3</v>
      </c>
      <c r="S577" s="677">
        <v>1</v>
      </c>
      <c r="T577" s="744">
        <v>1.5</v>
      </c>
      <c r="U577" s="700">
        <v>1</v>
      </c>
    </row>
    <row r="578" spans="1:21" ht="14.4" customHeight="1" x14ac:dyDescent="0.3">
      <c r="A578" s="660">
        <v>50</v>
      </c>
      <c r="B578" s="661" t="s">
        <v>564</v>
      </c>
      <c r="C578" s="661" t="s">
        <v>3508</v>
      </c>
      <c r="D578" s="742" t="s">
        <v>4522</v>
      </c>
      <c r="E578" s="743" t="s">
        <v>3515</v>
      </c>
      <c r="F578" s="661" t="s">
        <v>3503</v>
      </c>
      <c r="G578" s="661" t="s">
        <v>4116</v>
      </c>
      <c r="H578" s="661" t="s">
        <v>565</v>
      </c>
      <c r="I578" s="661" t="s">
        <v>4117</v>
      </c>
      <c r="J578" s="661" t="s">
        <v>4118</v>
      </c>
      <c r="K578" s="661" t="s">
        <v>4119</v>
      </c>
      <c r="L578" s="662">
        <v>12.04</v>
      </c>
      <c r="M578" s="662">
        <v>36.119999999999997</v>
      </c>
      <c r="N578" s="661">
        <v>3</v>
      </c>
      <c r="O578" s="744">
        <v>1.5</v>
      </c>
      <c r="P578" s="662">
        <v>36.119999999999997</v>
      </c>
      <c r="Q578" s="677">
        <v>1</v>
      </c>
      <c r="R578" s="661">
        <v>3</v>
      </c>
      <c r="S578" s="677">
        <v>1</v>
      </c>
      <c r="T578" s="744">
        <v>1.5</v>
      </c>
      <c r="U578" s="700">
        <v>1</v>
      </c>
    </row>
    <row r="579" spans="1:21" ht="14.4" customHeight="1" x14ac:dyDescent="0.3">
      <c r="A579" s="660">
        <v>50</v>
      </c>
      <c r="B579" s="661" t="s">
        <v>564</v>
      </c>
      <c r="C579" s="661" t="s">
        <v>3508</v>
      </c>
      <c r="D579" s="742" t="s">
        <v>4522</v>
      </c>
      <c r="E579" s="743" t="s">
        <v>3516</v>
      </c>
      <c r="F579" s="661" t="s">
        <v>3503</v>
      </c>
      <c r="G579" s="661" t="s">
        <v>4120</v>
      </c>
      <c r="H579" s="661" t="s">
        <v>565</v>
      </c>
      <c r="I579" s="661" t="s">
        <v>4121</v>
      </c>
      <c r="J579" s="661" t="s">
        <v>4122</v>
      </c>
      <c r="K579" s="661" t="s">
        <v>4123</v>
      </c>
      <c r="L579" s="662">
        <v>0</v>
      </c>
      <c r="M579" s="662">
        <v>0</v>
      </c>
      <c r="N579" s="661">
        <v>1</v>
      </c>
      <c r="O579" s="744">
        <v>1</v>
      </c>
      <c r="P579" s="662">
        <v>0</v>
      </c>
      <c r="Q579" s="677"/>
      <c r="R579" s="661">
        <v>1</v>
      </c>
      <c r="S579" s="677">
        <v>1</v>
      </c>
      <c r="T579" s="744">
        <v>1</v>
      </c>
      <c r="U579" s="700">
        <v>1</v>
      </c>
    </row>
    <row r="580" spans="1:21" ht="14.4" customHeight="1" x14ac:dyDescent="0.3">
      <c r="A580" s="660">
        <v>50</v>
      </c>
      <c r="B580" s="661" t="s">
        <v>564</v>
      </c>
      <c r="C580" s="661" t="s">
        <v>3508</v>
      </c>
      <c r="D580" s="742" t="s">
        <v>4522</v>
      </c>
      <c r="E580" s="743" t="s">
        <v>3516</v>
      </c>
      <c r="F580" s="661" t="s">
        <v>3503</v>
      </c>
      <c r="G580" s="661" t="s">
        <v>3566</v>
      </c>
      <c r="H580" s="661" t="s">
        <v>565</v>
      </c>
      <c r="I580" s="661" t="s">
        <v>1653</v>
      </c>
      <c r="J580" s="661" t="s">
        <v>1654</v>
      </c>
      <c r="K580" s="661" t="s">
        <v>3432</v>
      </c>
      <c r="L580" s="662">
        <v>78.33</v>
      </c>
      <c r="M580" s="662">
        <v>469.98</v>
      </c>
      <c r="N580" s="661">
        <v>6</v>
      </c>
      <c r="O580" s="744">
        <v>4</v>
      </c>
      <c r="P580" s="662">
        <v>313.32</v>
      </c>
      <c r="Q580" s="677">
        <v>0.66666666666666663</v>
      </c>
      <c r="R580" s="661">
        <v>4</v>
      </c>
      <c r="S580" s="677">
        <v>0.66666666666666663</v>
      </c>
      <c r="T580" s="744">
        <v>2</v>
      </c>
      <c r="U580" s="700">
        <v>0.5</v>
      </c>
    </row>
    <row r="581" spans="1:21" ht="14.4" customHeight="1" x14ac:dyDescent="0.3">
      <c r="A581" s="660">
        <v>50</v>
      </c>
      <c r="B581" s="661" t="s">
        <v>564</v>
      </c>
      <c r="C581" s="661" t="s">
        <v>3508</v>
      </c>
      <c r="D581" s="742" t="s">
        <v>4522</v>
      </c>
      <c r="E581" s="743" t="s">
        <v>3516</v>
      </c>
      <c r="F581" s="661" t="s">
        <v>3503</v>
      </c>
      <c r="G581" s="661" t="s">
        <v>4124</v>
      </c>
      <c r="H581" s="661" t="s">
        <v>1311</v>
      </c>
      <c r="I581" s="661" t="s">
        <v>4125</v>
      </c>
      <c r="J581" s="661" t="s">
        <v>4126</v>
      </c>
      <c r="K581" s="661" t="s">
        <v>4127</v>
      </c>
      <c r="L581" s="662">
        <v>556.04</v>
      </c>
      <c r="M581" s="662">
        <v>556.04</v>
      </c>
      <c r="N581" s="661">
        <v>1</v>
      </c>
      <c r="O581" s="744">
        <v>0.5</v>
      </c>
      <c r="P581" s="662">
        <v>556.04</v>
      </c>
      <c r="Q581" s="677">
        <v>1</v>
      </c>
      <c r="R581" s="661">
        <v>1</v>
      </c>
      <c r="S581" s="677">
        <v>1</v>
      </c>
      <c r="T581" s="744">
        <v>0.5</v>
      </c>
      <c r="U581" s="700">
        <v>1</v>
      </c>
    </row>
    <row r="582" spans="1:21" ht="14.4" customHeight="1" x14ac:dyDescent="0.3">
      <c r="A582" s="660">
        <v>50</v>
      </c>
      <c r="B582" s="661" t="s">
        <v>564</v>
      </c>
      <c r="C582" s="661" t="s">
        <v>3508</v>
      </c>
      <c r="D582" s="742" t="s">
        <v>4522</v>
      </c>
      <c r="E582" s="743" t="s">
        <v>3516</v>
      </c>
      <c r="F582" s="661" t="s">
        <v>3503</v>
      </c>
      <c r="G582" s="661" t="s">
        <v>4128</v>
      </c>
      <c r="H582" s="661" t="s">
        <v>565</v>
      </c>
      <c r="I582" s="661" t="s">
        <v>4129</v>
      </c>
      <c r="J582" s="661" t="s">
        <v>4130</v>
      </c>
      <c r="K582" s="661" t="s">
        <v>4131</v>
      </c>
      <c r="L582" s="662">
        <v>0</v>
      </c>
      <c r="M582" s="662">
        <v>0</v>
      </c>
      <c r="N582" s="661">
        <v>1</v>
      </c>
      <c r="O582" s="744">
        <v>1</v>
      </c>
      <c r="P582" s="662">
        <v>0</v>
      </c>
      <c r="Q582" s="677"/>
      <c r="R582" s="661">
        <v>1</v>
      </c>
      <c r="S582" s="677">
        <v>1</v>
      </c>
      <c r="T582" s="744">
        <v>1</v>
      </c>
      <c r="U582" s="700">
        <v>1</v>
      </c>
    </row>
    <row r="583" spans="1:21" ht="14.4" customHeight="1" x14ac:dyDescent="0.3">
      <c r="A583" s="660">
        <v>50</v>
      </c>
      <c r="B583" s="661" t="s">
        <v>564</v>
      </c>
      <c r="C583" s="661" t="s">
        <v>3508</v>
      </c>
      <c r="D583" s="742" t="s">
        <v>4522</v>
      </c>
      <c r="E583" s="743" t="s">
        <v>3516</v>
      </c>
      <c r="F583" s="661" t="s">
        <v>3503</v>
      </c>
      <c r="G583" s="661" t="s">
        <v>4132</v>
      </c>
      <c r="H583" s="661" t="s">
        <v>565</v>
      </c>
      <c r="I583" s="661" t="s">
        <v>4133</v>
      </c>
      <c r="J583" s="661" t="s">
        <v>4134</v>
      </c>
      <c r="K583" s="661" t="s">
        <v>4135</v>
      </c>
      <c r="L583" s="662">
        <v>105.7</v>
      </c>
      <c r="M583" s="662">
        <v>105.7</v>
      </c>
      <c r="N583" s="661">
        <v>1</v>
      </c>
      <c r="O583" s="744">
        <v>1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50</v>
      </c>
      <c r="B584" s="661" t="s">
        <v>564</v>
      </c>
      <c r="C584" s="661" t="s">
        <v>3508</v>
      </c>
      <c r="D584" s="742" t="s">
        <v>4522</v>
      </c>
      <c r="E584" s="743" t="s">
        <v>3516</v>
      </c>
      <c r="F584" s="661" t="s">
        <v>3503</v>
      </c>
      <c r="G584" s="661" t="s">
        <v>4055</v>
      </c>
      <c r="H584" s="661" t="s">
        <v>565</v>
      </c>
      <c r="I584" s="661" t="s">
        <v>2189</v>
      </c>
      <c r="J584" s="661" t="s">
        <v>2190</v>
      </c>
      <c r="K584" s="661" t="s">
        <v>1631</v>
      </c>
      <c r="L584" s="662">
        <v>111.72</v>
      </c>
      <c r="M584" s="662">
        <v>223.44</v>
      </c>
      <c r="N584" s="661">
        <v>2</v>
      </c>
      <c r="O584" s="744">
        <v>1.5</v>
      </c>
      <c r="P584" s="662">
        <v>223.44</v>
      </c>
      <c r="Q584" s="677">
        <v>1</v>
      </c>
      <c r="R584" s="661">
        <v>2</v>
      </c>
      <c r="S584" s="677">
        <v>1</v>
      </c>
      <c r="T584" s="744">
        <v>1.5</v>
      </c>
      <c r="U584" s="700">
        <v>1</v>
      </c>
    </row>
    <row r="585" spans="1:21" ht="14.4" customHeight="1" x14ac:dyDescent="0.3">
      <c r="A585" s="660">
        <v>50</v>
      </c>
      <c r="B585" s="661" t="s">
        <v>564</v>
      </c>
      <c r="C585" s="661" t="s">
        <v>3508</v>
      </c>
      <c r="D585" s="742" t="s">
        <v>4522</v>
      </c>
      <c r="E585" s="743" t="s">
        <v>3516</v>
      </c>
      <c r="F585" s="661" t="s">
        <v>3503</v>
      </c>
      <c r="G585" s="661" t="s">
        <v>4136</v>
      </c>
      <c r="H585" s="661" t="s">
        <v>565</v>
      </c>
      <c r="I585" s="661" t="s">
        <v>4137</v>
      </c>
      <c r="J585" s="661" t="s">
        <v>4138</v>
      </c>
      <c r="K585" s="661" t="s">
        <v>4139</v>
      </c>
      <c r="L585" s="662">
        <v>316.11</v>
      </c>
      <c r="M585" s="662">
        <v>316.11</v>
      </c>
      <c r="N585" s="661">
        <v>1</v>
      </c>
      <c r="O585" s="744">
        <v>1</v>
      </c>
      <c r="P585" s="662"/>
      <c r="Q585" s="677">
        <v>0</v>
      </c>
      <c r="R585" s="661"/>
      <c r="S585" s="677">
        <v>0</v>
      </c>
      <c r="T585" s="744"/>
      <c r="U585" s="700">
        <v>0</v>
      </c>
    </row>
    <row r="586" spans="1:21" ht="14.4" customHeight="1" x14ac:dyDescent="0.3">
      <c r="A586" s="660">
        <v>50</v>
      </c>
      <c r="B586" s="661" t="s">
        <v>564</v>
      </c>
      <c r="C586" s="661" t="s">
        <v>3508</v>
      </c>
      <c r="D586" s="742" t="s">
        <v>4522</v>
      </c>
      <c r="E586" s="743" t="s">
        <v>3516</v>
      </c>
      <c r="F586" s="661" t="s">
        <v>3503</v>
      </c>
      <c r="G586" s="661" t="s">
        <v>3652</v>
      </c>
      <c r="H586" s="661" t="s">
        <v>565</v>
      </c>
      <c r="I586" s="661" t="s">
        <v>1645</v>
      </c>
      <c r="J586" s="661" t="s">
        <v>1646</v>
      </c>
      <c r="K586" s="661" t="s">
        <v>3653</v>
      </c>
      <c r="L586" s="662">
        <v>186.27</v>
      </c>
      <c r="M586" s="662">
        <v>372.54</v>
      </c>
      <c r="N586" s="661">
        <v>2</v>
      </c>
      <c r="O586" s="744">
        <v>1</v>
      </c>
      <c r="P586" s="662"/>
      <c r="Q586" s="677">
        <v>0</v>
      </c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50</v>
      </c>
      <c r="B587" s="661" t="s">
        <v>564</v>
      </c>
      <c r="C587" s="661" t="s">
        <v>3508</v>
      </c>
      <c r="D587" s="742" t="s">
        <v>4522</v>
      </c>
      <c r="E587" s="743" t="s">
        <v>3516</v>
      </c>
      <c r="F587" s="661" t="s">
        <v>3503</v>
      </c>
      <c r="G587" s="661" t="s">
        <v>3943</v>
      </c>
      <c r="H587" s="661" t="s">
        <v>565</v>
      </c>
      <c r="I587" s="661" t="s">
        <v>4140</v>
      </c>
      <c r="J587" s="661" t="s">
        <v>4141</v>
      </c>
      <c r="K587" s="661" t="s">
        <v>1088</v>
      </c>
      <c r="L587" s="662">
        <v>0</v>
      </c>
      <c r="M587" s="662">
        <v>0</v>
      </c>
      <c r="N587" s="661">
        <v>1</v>
      </c>
      <c r="O587" s="744">
        <v>1</v>
      </c>
      <c r="P587" s="662"/>
      <c r="Q587" s="677"/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50</v>
      </c>
      <c r="B588" s="661" t="s">
        <v>564</v>
      </c>
      <c r="C588" s="661" t="s">
        <v>3508</v>
      </c>
      <c r="D588" s="742" t="s">
        <v>4522</v>
      </c>
      <c r="E588" s="743" t="s">
        <v>3517</v>
      </c>
      <c r="F588" s="661" t="s">
        <v>3503</v>
      </c>
      <c r="G588" s="661" t="s">
        <v>3675</v>
      </c>
      <c r="H588" s="661" t="s">
        <v>565</v>
      </c>
      <c r="I588" s="661" t="s">
        <v>3985</v>
      </c>
      <c r="J588" s="661" t="s">
        <v>3953</v>
      </c>
      <c r="K588" s="661" t="s">
        <v>3986</v>
      </c>
      <c r="L588" s="662">
        <v>154.36000000000001</v>
      </c>
      <c r="M588" s="662">
        <v>154.36000000000001</v>
      </c>
      <c r="N588" s="661">
        <v>1</v>
      </c>
      <c r="O588" s="744">
        <v>1</v>
      </c>
      <c r="P588" s="662">
        <v>154.36000000000001</v>
      </c>
      <c r="Q588" s="677">
        <v>1</v>
      </c>
      <c r="R588" s="661">
        <v>1</v>
      </c>
      <c r="S588" s="677">
        <v>1</v>
      </c>
      <c r="T588" s="744">
        <v>1</v>
      </c>
      <c r="U588" s="700">
        <v>1</v>
      </c>
    </row>
    <row r="589" spans="1:21" ht="14.4" customHeight="1" x14ac:dyDescent="0.3">
      <c r="A589" s="660">
        <v>50</v>
      </c>
      <c r="B589" s="661" t="s">
        <v>564</v>
      </c>
      <c r="C589" s="661" t="s">
        <v>3508</v>
      </c>
      <c r="D589" s="742" t="s">
        <v>4522</v>
      </c>
      <c r="E589" s="743" t="s">
        <v>3517</v>
      </c>
      <c r="F589" s="661" t="s">
        <v>3503</v>
      </c>
      <c r="G589" s="661" t="s">
        <v>4142</v>
      </c>
      <c r="H589" s="661" t="s">
        <v>1311</v>
      </c>
      <c r="I589" s="661" t="s">
        <v>2216</v>
      </c>
      <c r="J589" s="661" t="s">
        <v>2217</v>
      </c>
      <c r="K589" s="661" t="s">
        <v>2218</v>
      </c>
      <c r="L589" s="662">
        <v>119.7</v>
      </c>
      <c r="M589" s="662">
        <v>239.4</v>
      </c>
      <c r="N589" s="661">
        <v>2</v>
      </c>
      <c r="O589" s="744">
        <v>0.5</v>
      </c>
      <c r="P589" s="662"/>
      <c r="Q589" s="677">
        <v>0</v>
      </c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50</v>
      </c>
      <c r="B590" s="661" t="s">
        <v>564</v>
      </c>
      <c r="C590" s="661" t="s">
        <v>3508</v>
      </c>
      <c r="D590" s="742" t="s">
        <v>4522</v>
      </c>
      <c r="E590" s="743" t="s">
        <v>3517</v>
      </c>
      <c r="F590" s="661" t="s">
        <v>3503</v>
      </c>
      <c r="G590" s="661" t="s">
        <v>4143</v>
      </c>
      <c r="H590" s="661" t="s">
        <v>565</v>
      </c>
      <c r="I590" s="661" t="s">
        <v>4144</v>
      </c>
      <c r="J590" s="661" t="s">
        <v>4145</v>
      </c>
      <c r="K590" s="661" t="s">
        <v>681</v>
      </c>
      <c r="L590" s="662">
        <v>183.24</v>
      </c>
      <c r="M590" s="662">
        <v>183.24</v>
      </c>
      <c r="N590" s="661">
        <v>1</v>
      </c>
      <c r="O590" s="744">
        <v>0.5</v>
      </c>
      <c r="P590" s="662">
        <v>183.24</v>
      </c>
      <c r="Q590" s="677">
        <v>1</v>
      </c>
      <c r="R590" s="661">
        <v>1</v>
      </c>
      <c r="S590" s="677">
        <v>1</v>
      </c>
      <c r="T590" s="744">
        <v>0.5</v>
      </c>
      <c r="U590" s="700">
        <v>1</v>
      </c>
    </row>
    <row r="591" spans="1:21" ht="14.4" customHeight="1" x14ac:dyDescent="0.3">
      <c r="A591" s="660">
        <v>50</v>
      </c>
      <c r="B591" s="661" t="s">
        <v>564</v>
      </c>
      <c r="C591" s="661" t="s">
        <v>3508</v>
      </c>
      <c r="D591" s="742" t="s">
        <v>4522</v>
      </c>
      <c r="E591" s="743" t="s">
        <v>3517</v>
      </c>
      <c r="F591" s="661" t="s">
        <v>3503</v>
      </c>
      <c r="G591" s="661" t="s">
        <v>3529</v>
      </c>
      <c r="H591" s="661" t="s">
        <v>1311</v>
      </c>
      <c r="I591" s="661" t="s">
        <v>1377</v>
      </c>
      <c r="J591" s="661" t="s">
        <v>1378</v>
      </c>
      <c r="K591" s="661" t="s">
        <v>1165</v>
      </c>
      <c r="L591" s="662">
        <v>35.11</v>
      </c>
      <c r="M591" s="662">
        <v>105.33</v>
      </c>
      <c r="N591" s="661">
        <v>3</v>
      </c>
      <c r="O591" s="744">
        <v>1</v>
      </c>
      <c r="P591" s="662"/>
      <c r="Q591" s="677">
        <v>0</v>
      </c>
      <c r="R591" s="661"/>
      <c r="S591" s="677">
        <v>0</v>
      </c>
      <c r="T591" s="744"/>
      <c r="U591" s="700">
        <v>0</v>
      </c>
    </row>
    <row r="592" spans="1:21" ht="14.4" customHeight="1" x14ac:dyDescent="0.3">
      <c r="A592" s="660">
        <v>50</v>
      </c>
      <c r="B592" s="661" t="s">
        <v>564</v>
      </c>
      <c r="C592" s="661" t="s">
        <v>3508</v>
      </c>
      <c r="D592" s="742" t="s">
        <v>4522</v>
      </c>
      <c r="E592" s="743" t="s">
        <v>3517</v>
      </c>
      <c r="F592" s="661" t="s">
        <v>3503</v>
      </c>
      <c r="G592" s="661" t="s">
        <v>4146</v>
      </c>
      <c r="H592" s="661" t="s">
        <v>1311</v>
      </c>
      <c r="I592" s="661" t="s">
        <v>3217</v>
      </c>
      <c r="J592" s="661" t="s">
        <v>1323</v>
      </c>
      <c r="K592" s="661" t="s">
        <v>1540</v>
      </c>
      <c r="L592" s="662">
        <v>340.97</v>
      </c>
      <c r="M592" s="662">
        <v>681.94</v>
      </c>
      <c r="N592" s="661">
        <v>2</v>
      </c>
      <c r="O592" s="744">
        <v>1</v>
      </c>
      <c r="P592" s="662">
        <v>340.97</v>
      </c>
      <c r="Q592" s="677">
        <v>0.5</v>
      </c>
      <c r="R592" s="661">
        <v>1</v>
      </c>
      <c r="S592" s="677">
        <v>0.5</v>
      </c>
      <c r="T592" s="744">
        <v>0.5</v>
      </c>
      <c r="U592" s="700">
        <v>0.5</v>
      </c>
    </row>
    <row r="593" spans="1:21" ht="14.4" customHeight="1" x14ac:dyDescent="0.3">
      <c r="A593" s="660">
        <v>50</v>
      </c>
      <c r="B593" s="661" t="s">
        <v>564</v>
      </c>
      <c r="C593" s="661" t="s">
        <v>3508</v>
      </c>
      <c r="D593" s="742" t="s">
        <v>4522</v>
      </c>
      <c r="E593" s="743" t="s">
        <v>3517</v>
      </c>
      <c r="F593" s="661" t="s">
        <v>3503</v>
      </c>
      <c r="G593" s="661" t="s">
        <v>4147</v>
      </c>
      <c r="H593" s="661" t="s">
        <v>565</v>
      </c>
      <c r="I593" s="661" t="s">
        <v>4148</v>
      </c>
      <c r="J593" s="661" t="s">
        <v>4149</v>
      </c>
      <c r="K593" s="661" t="s">
        <v>4150</v>
      </c>
      <c r="L593" s="662">
        <v>1065.22</v>
      </c>
      <c r="M593" s="662">
        <v>2130.44</v>
      </c>
      <c r="N593" s="661">
        <v>2</v>
      </c>
      <c r="O593" s="744">
        <v>1</v>
      </c>
      <c r="P593" s="662">
        <v>2130.44</v>
      </c>
      <c r="Q593" s="677">
        <v>1</v>
      </c>
      <c r="R593" s="661">
        <v>2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50</v>
      </c>
      <c r="B594" s="661" t="s">
        <v>564</v>
      </c>
      <c r="C594" s="661" t="s">
        <v>3508</v>
      </c>
      <c r="D594" s="742" t="s">
        <v>4522</v>
      </c>
      <c r="E594" s="743" t="s">
        <v>3517</v>
      </c>
      <c r="F594" s="661" t="s">
        <v>3503</v>
      </c>
      <c r="G594" s="661" t="s">
        <v>4151</v>
      </c>
      <c r="H594" s="661" t="s">
        <v>565</v>
      </c>
      <c r="I594" s="661" t="s">
        <v>1805</v>
      </c>
      <c r="J594" s="661" t="s">
        <v>4152</v>
      </c>
      <c r="K594" s="661" t="s">
        <v>3373</v>
      </c>
      <c r="L594" s="662">
        <v>38.56</v>
      </c>
      <c r="M594" s="662">
        <v>77.12</v>
      </c>
      <c r="N594" s="661">
        <v>2</v>
      </c>
      <c r="O594" s="744">
        <v>1</v>
      </c>
      <c r="P594" s="662">
        <v>38.56</v>
      </c>
      <c r="Q594" s="677">
        <v>0.5</v>
      </c>
      <c r="R594" s="661">
        <v>1</v>
      </c>
      <c r="S594" s="677">
        <v>0.5</v>
      </c>
      <c r="T594" s="744">
        <v>0.5</v>
      </c>
      <c r="U594" s="700">
        <v>0.5</v>
      </c>
    </row>
    <row r="595" spans="1:21" ht="14.4" customHeight="1" x14ac:dyDescent="0.3">
      <c r="A595" s="660">
        <v>50</v>
      </c>
      <c r="B595" s="661" t="s">
        <v>564</v>
      </c>
      <c r="C595" s="661" t="s">
        <v>3508</v>
      </c>
      <c r="D595" s="742" t="s">
        <v>4522</v>
      </c>
      <c r="E595" s="743" t="s">
        <v>3517</v>
      </c>
      <c r="F595" s="661" t="s">
        <v>3503</v>
      </c>
      <c r="G595" s="661" t="s">
        <v>4066</v>
      </c>
      <c r="H595" s="661" t="s">
        <v>1311</v>
      </c>
      <c r="I595" s="661" t="s">
        <v>1326</v>
      </c>
      <c r="J595" s="661" t="s">
        <v>1327</v>
      </c>
      <c r="K595" s="661" t="s">
        <v>3438</v>
      </c>
      <c r="L595" s="662">
        <v>48.42</v>
      </c>
      <c r="M595" s="662">
        <v>96.84</v>
      </c>
      <c r="N595" s="661">
        <v>2</v>
      </c>
      <c r="O595" s="744">
        <v>1</v>
      </c>
      <c r="P595" s="662">
        <v>48.42</v>
      </c>
      <c r="Q595" s="677">
        <v>0.5</v>
      </c>
      <c r="R595" s="661">
        <v>1</v>
      </c>
      <c r="S595" s="677">
        <v>0.5</v>
      </c>
      <c r="T595" s="744">
        <v>0.5</v>
      </c>
      <c r="U595" s="700">
        <v>0.5</v>
      </c>
    </row>
    <row r="596" spans="1:21" ht="14.4" customHeight="1" x14ac:dyDescent="0.3">
      <c r="A596" s="660">
        <v>50</v>
      </c>
      <c r="B596" s="661" t="s">
        <v>564</v>
      </c>
      <c r="C596" s="661" t="s">
        <v>3508</v>
      </c>
      <c r="D596" s="742" t="s">
        <v>4522</v>
      </c>
      <c r="E596" s="743" t="s">
        <v>3517</v>
      </c>
      <c r="F596" s="661" t="s">
        <v>3503</v>
      </c>
      <c r="G596" s="661" t="s">
        <v>4066</v>
      </c>
      <c r="H596" s="661" t="s">
        <v>565</v>
      </c>
      <c r="I596" s="661" t="s">
        <v>4067</v>
      </c>
      <c r="J596" s="661" t="s">
        <v>4068</v>
      </c>
      <c r="K596" s="661" t="s">
        <v>4069</v>
      </c>
      <c r="L596" s="662">
        <v>48.42</v>
      </c>
      <c r="M596" s="662">
        <v>48.42</v>
      </c>
      <c r="N596" s="661">
        <v>1</v>
      </c>
      <c r="O596" s="744">
        <v>0.5</v>
      </c>
      <c r="P596" s="662"/>
      <c r="Q596" s="677">
        <v>0</v>
      </c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50</v>
      </c>
      <c r="B597" s="661" t="s">
        <v>564</v>
      </c>
      <c r="C597" s="661" t="s">
        <v>3508</v>
      </c>
      <c r="D597" s="742" t="s">
        <v>4522</v>
      </c>
      <c r="E597" s="743" t="s">
        <v>3517</v>
      </c>
      <c r="F597" s="661" t="s">
        <v>3503</v>
      </c>
      <c r="G597" s="661" t="s">
        <v>4153</v>
      </c>
      <c r="H597" s="661" t="s">
        <v>1311</v>
      </c>
      <c r="I597" s="661" t="s">
        <v>1473</v>
      </c>
      <c r="J597" s="661" t="s">
        <v>1474</v>
      </c>
      <c r="K597" s="661" t="s">
        <v>3453</v>
      </c>
      <c r="L597" s="662">
        <v>63.75</v>
      </c>
      <c r="M597" s="662">
        <v>63.75</v>
      </c>
      <c r="N597" s="661">
        <v>1</v>
      </c>
      <c r="O597" s="744">
        <v>0.5</v>
      </c>
      <c r="P597" s="662">
        <v>63.75</v>
      </c>
      <c r="Q597" s="677">
        <v>1</v>
      </c>
      <c r="R597" s="661">
        <v>1</v>
      </c>
      <c r="S597" s="677">
        <v>1</v>
      </c>
      <c r="T597" s="744">
        <v>0.5</v>
      </c>
      <c r="U597" s="700">
        <v>1</v>
      </c>
    </row>
    <row r="598" spans="1:21" ht="14.4" customHeight="1" x14ac:dyDescent="0.3">
      <c r="A598" s="660">
        <v>50</v>
      </c>
      <c r="B598" s="661" t="s">
        <v>564</v>
      </c>
      <c r="C598" s="661" t="s">
        <v>3508</v>
      </c>
      <c r="D598" s="742" t="s">
        <v>4522</v>
      </c>
      <c r="E598" s="743" t="s">
        <v>3517</v>
      </c>
      <c r="F598" s="661" t="s">
        <v>3503</v>
      </c>
      <c r="G598" s="661" t="s">
        <v>4154</v>
      </c>
      <c r="H598" s="661" t="s">
        <v>565</v>
      </c>
      <c r="I598" s="661" t="s">
        <v>795</v>
      </c>
      <c r="J598" s="661" t="s">
        <v>4155</v>
      </c>
      <c r="K598" s="661" t="s">
        <v>4156</v>
      </c>
      <c r="L598" s="662">
        <v>0</v>
      </c>
      <c r="M598" s="662">
        <v>0</v>
      </c>
      <c r="N598" s="661">
        <v>6</v>
      </c>
      <c r="O598" s="744">
        <v>2</v>
      </c>
      <c r="P598" s="662">
        <v>0</v>
      </c>
      <c r="Q598" s="677"/>
      <c r="R598" s="661">
        <v>2</v>
      </c>
      <c r="S598" s="677">
        <v>0.33333333333333331</v>
      </c>
      <c r="T598" s="744">
        <v>0.5</v>
      </c>
      <c r="U598" s="700">
        <v>0.25</v>
      </c>
    </row>
    <row r="599" spans="1:21" ht="14.4" customHeight="1" x14ac:dyDescent="0.3">
      <c r="A599" s="660">
        <v>50</v>
      </c>
      <c r="B599" s="661" t="s">
        <v>564</v>
      </c>
      <c r="C599" s="661" t="s">
        <v>3508</v>
      </c>
      <c r="D599" s="742" t="s">
        <v>4522</v>
      </c>
      <c r="E599" s="743" t="s">
        <v>3517</v>
      </c>
      <c r="F599" s="661" t="s">
        <v>3503</v>
      </c>
      <c r="G599" s="661" t="s">
        <v>3652</v>
      </c>
      <c r="H599" s="661" t="s">
        <v>565</v>
      </c>
      <c r="I599" s="661" t="s">
        <v>1645</v>
      </c>
      <c r="J599" s="661" t="s">
        <v>1646</v>
      </c>
      <c r="K599" s="661" t="s">
        <v>3653</v>
      </c>
      <c r="L599" s="662">
        <v>186.27</v>
      </c>
      <c r="M599" s="662">
        <v>186.27</v>
      </c>
      <c r="N599" s="661">
        <v>1</v>
      </c>
      <c r="O599" s="744">
        <v>0.5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50</v>
      </c>
      <c r="B600" s="661" t="s">
        <v>564</v>
      </c>
      <c r="C600" s="661" t="s">
        <v>3508</v>
      </c>
      <c r="D600" s="742" t="s">
        <v>4522</v>
      </c>
      <c r="E600" s="743" t="s">
        <v>3517</v>
      </c>
      <c r="F600" s="661" t="s">
        <v>3503</v>
      </c>
      <c r="G600" s="661" t="s">
        <v>3936</v>
      </c>
      <c r="H600" s="661" t="s">
        <v>565</v>
      </c>
      <c r="I600" s="661" t="s">
        <v>4092</v>
      </c>
      <c r="J600" s="661" t="s">
        <v>4093</v>
      </c>
      <c r="K600" s="661" t="s">
        <v>1088</v>
      </c>
      <c r="L600" s="662">
        <v>75.22</v>
      </c>
      <c r="M600" s="662">
        <v>75.22</v>
      </c>
      <c r="N600" s="661">
        <v>1</v>
      </c>
      <c r="O600" s="744">
        <v>0.5</v>
      </c>
      <c r="P600" s="662"/>
      <c r="Q600" s="677">
        <v>0</v>
      </c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50</v>
      </c>
      <c r="B601" s="661" t="s">
        <v>564</v>
      </c>
      <c r="C601" s="661" t="s">
        <v>3508</v>
      </c>
      <c r="D601" s="742" t="s">
        <v>4522</v>
      </c>
      <c r="E601" s="743" t="s">
        <v>3517</v>
      </c>
      <c r="F601" s="661" t="s">
        <v>3503</v>
      </c>
      <c r="G601" s="661" t="s">
        <v>3624</v>
      </c>
      <c r="H601" s="661" t="s">
        <v>565</v>
      </c>
      <c r="I601" s="661" t="s">
        <v>1288</v>
      </c>
      <c r="J601" s="661" t="s">
        <v>1289</v>
      </c>
      <c r="K601" s="661" t="s">
        <v>1290</v>
      </c>
      <c r="L601" s="662">
        <v>0</v>
      </c>
      <c r="M601" s="662">
        <v>0</v>
      </c>
      <c r="N601" s="661">
        <v>1</v>
      </c>
      <c r="O601" s="744">
        <v>0.5</v>
      </c>
      <c r="P601" s="662"/>
      <c r="Q601" s="677"/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50</v>
      </c>
      <c r="B602" s="661" t="s">
        <v>564</v>
      </c>
      <c r="C602" s="661" t="s">
        <v>3508</v>
      </c>
      <c r="D602" s="742" t="s">
        <v>4522</v>
      </c>
      <c r="E602" s="743" t="s">
        <v>3517</v>
      </c>
      <c r="F602" s="661" t="s">
        <v>3503</v>
      </c>
      <c r="G602" s="661" t="s">
        <v>3624</v>
      </c>
      <c r="H602" s="661" t="s">
        <v>565</v>
      </c>
      <c r="I602" s="661" t="s">
        <v>4157</v>
      </c>
      <c r="J602" s="661" t="s">
        <v>3626</v>
      </c>
      <c r="K602" s="661" t="s">
        <v>2064</v>
      </c>
      <c r="L602" s="662">
        <v>0</v>
      </c>
      <c r="M602" s="662">
        <v>0</v>
      </c>
      <c r="N602" s="661">
        <v>2</v>
      </c>
      <c r="O602" s="744">
        <v>0.5</v>
      </c>
      <c r="P602" s="662"/>
      <c r="Q602" s="677"/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50</v>
      </c>
      <c r="B603" s="661" t="s">
        <v>564</v>
      </c>
      <c r="C603" s="661" t="s">
        <v>3508</v>
      </c>
      <c r="D603" s="742" t="s">
        <v>4522</v>
      </c>
      <c r="E603" s="743" t="s">
        <v>3518</v>
      </c>
      <c r="F603" s="661" t="s">
        <v>3503</v>
      </c>
      <c r="G603" s="661" t="s">
        <v>4158</v>
      </c>
      <c r="H603" s="661" t="s">
        <v>565</v>
      </c>
      <c r="I603" s="661" t="s">
        <v>4159</v>
      </c>
      <c r="J603" s="661" t="s">
        <v>723</v>
      </c>
      <c r="K603" s="661" t="s">
        <v>724</v>
      </c>
      <c r="L603" s="662">
        <v>0</v>
      </c>
      <c r="M603" s="662">
        <v>0</v>
      </c>
      <c r="N603" s="661">
        <v>3</v>
      </c>
      <c r="O603" s="744">
        <v>1</v>
      </c>
      <c r="P603" s="662">
        <v>0</v>
      </c>
      <c r="Q603" s="677"/>
      <c r="R603" s="661">
        <v>3</v>
      </c>
      <c r="S603" s="677">
        <v>1</v>
      </c>
      <c r="T603" s="744">
        <v>1</v>
      </c>
      <c r="U603" s="700">
        <v>1</v>
      </c>
    </row>
    <row r="604" spans="1:21" ht="14.4" customHeight="1" x14ac:dyDescent="0.3">
      <c r="A604" s="660">
        <v>50</v>
      </c>
      <c r="B604" s="661" t="s">
        <v>564</v>
      </c>
      <c r="C604" s="661" t="s">
        <v>3508</v>
      </c>
      <c r="D604" s="742" t="s">
        <v>4522</v>
      </c>
      <c r="E604" s="743" t="s">
        <v>3518</v>
      </c>
      <c r="F604" s="661" t="s">
        <v>3503</v>
      </c>
      <c r="G604" s="661" t="s">
        <v>4160</v>
      </c>
      <c r="H604" s="661" t="s">
        <v>565</v>
      </c>
      <c r="I604" s="661" t="s">
        <v>2993</v>
      </c>
      <c r="J604" s="661" t="s">
        <v>4161</v>
      </c>
      <c r="K604" s="661" t="s">
        <v>3722</v>
      </c>
      <c r="L604" s="662">
        <v>0</v>
      </c>
      <c r="M604" s="662">
        <v>0</v>
      </c>
      <c r="N604" s="661">
        <v>3</v>
      </c>
      <c r="O604" s="744">
        <v>0.5</v>
      </c>
      <c r="P604" s="662">
        <v>0</v>
      </c>
      <c r="Q604" s="677"/>
      <c r="R604" s="661">
        <v>3</v>
      </c>
      <c r="S604" s="677">
        <v>1</v>
      </c>
      <c r="T604" s="744">
        <v>0.5</v>
      </c>
      <c r="U604" s="700">
        <v>1</v>
      </c>
    </row>
    <row r="605" spans="1:21" ht="14.4" customHeight="1" x14ac:dyDescent="0.3">
      <c r="A605" s="660">
        <v>50</v>
      </c>
      <c r="B605" s="661" t="s">
        <v>564</v>
      </c>
      <c r="C605" s="661" t="s">
        <v>3508</v>
      </c>
      <c r="D605" s="742" t="s">
        <v>4522</v>
      </c>
      <c r="E605" s="743" t="s">
        <v>3518</v>
      </c>
      <c r="F605" s="661" t="s">
        <v>3503</v>
      </c>
      <c r="G605" s="661" t="s">
        <v>4055</v>
      </c>
      <c r="H605" s="661" t="s">
        <v>565</v>
      </c>
      <c r="I605" s="661" t="s">
        <v>1678</v>
      </c>
      <c r="J605" s="661" t="s">
        <v>4162</v>
      </c>
      <c r="K605" s="661" t="s">
        <v>4163</v>
      </c>
      <c r="L605" s="662">
        <v>83.79</v>
      </c>
      <c r="M605" s="662">
        <v>167.58</v>
      </c>
      <c r="N605" s="661">
        <v>2</v>
      </c>
      <c r="O605" s="744">
        <v>0.5</v>
      </c>
      <c r="P605" s="662">
        <v>167.58</v>
      </c>
      <c r="Q605" s="677">
        <v>1</v>
      </c>
      <c r="R605" s="661">
        <v>2</v>
      </c>
      <c r="S605" s="677">
        <v>1</v>
      </c>
      <c r="T605" s="744">
        <v>0.5</v>
      </c>
      <c r="U605" s="700">
        <v>1</v>
      </c>
    </row>
    <row r="606" spans="1:21" ht="14.4" customHeight="1" x14ac:dyDescent="0.3">
      <c r="A606" s="660">
        <v>50</v>
      </c>
      <c r="B606" s="661" t="s">
        <v>564</v>
      </c>
      <c r="C606" s="661" t="s">
        <v>3508</v>
      </c>
      <c r="D606" s="742" t="s">
        <v>4522</v>
      </c>
      <c r="E606" s="743" t="s">
        <v>3518</v>
      </c>
      <c r="F606" s="661" t="s">
        <v>3503</v>
      </c>
      <c r="G606" s="661" t="s">
        <v>4164</v>
      </c>
      <c r="H606" s="661" t="s">
        <v>1311</v>
      </c>
      <c r="I606" s="661" t="s">
        <v>4165</v>
      </c>
      <c r="J606" s="661" t="s">
        <v>4166</v>
      </c>
      <c r="K606" s="661" t="s">
        <v>4167</v>
      </c>
      <c r="L606" s="662">
        <v>0</v>
      </c>
      <c r="M606" s="662">
        <v>0</v>
      </c>
      <c r="N606" s="661">
        <v>12</v>
      </c>
      <c r="O606" s="744">
        <v>3</v>
      </c>
      <c r="P606" s="662">
        <v>0</v>
      </c>
      <c r="Q606" s="677"/>
      <c r="R606" s="661">
        <v>12</v>
      </c>
      <c r="S606" s="677">
        <v>1</v>
      </c>
      <c r="T606" s="744">
        <v>3</v>
      </c>
      <c r="U606" s="700">
        <v>1</v>
      </c>
    </row>
    <row r="607" spans="1:21" ht="14.4" customHeight="1" x14ac:dyDescent="0.3">
      <c r="A607" s="660">
        <v>50</v>
      </c>
      <c r="B607" s="661" t="s">
        <v>564</v>
      </c>
      <c r="C607" s="661" t="s">
        <v>3508</v>
      </c>
      <c r="D607" s="742" t="s">
        <v>4522</v>
      </c>
      <c r="E607" s="743" t="s">
        <v>3518</v>
      </c>
      <c r="F607" s="661" t="s">
        <v>3503</v>
      </c>
      <c r="G607" s="661" t="s">
        <v>3789</v>
      </c>
      <c r="H607" s="661" t="s">
        <v>1311</v>
      </c>
      <c r="I607" s="661" t="s">
        <v>1481</v>
      </c>
      <c r="J607" s="661" t="s">
        <v>1338</v>
      </c>
      <c r="K607" s="661" t="s">
        <v>1482</v>
      </c>
      <c r="L607" s="662">
        <v>394.64</v>
      </c>
      <c r="M607" s="662">
        <v>394.64</v>
      </c>
      <c r="N607" s="661">
        <v>1</v>
      </c>
      <c r="O607" s="744">
        <v>1</v>
      </c>
      <c r="P607" s="662">
        <v>394.64</v>
      </c>
      <c r="Q607" s="677">
        <v>1</v>
      </c>
      <c r="R607" s="661">
        <v>1</v>
      </c>
      <c r="S607" s="677">
        <v>1</v>
      </c>
      <c r="T607" s="744">
        <v>1</v>
      </c>
      <c r="U607" s="700">
        <v>1</v>
      </c>
    </row>
    <row r="608" spans="1:21" ht="14.4" customHeight="1" x14ac:dyDescent="0.3">
      <c r="A608" s="660">
        <v>50</v>
      </c>
      <c r="B608" s="661" t="s">
        <v>564</v>
      </c>
      <c r="C608" s="661" t="s">
        <v>3508</v>
      </c>
      <c r="D608" s="742" t="s">
        <v>4522</v>
      </c>
      <c r="E608" s="743" t="s">
        <v>3518</v>
      </c>
      <c r="F608" s="661" t="s">
        <v>3503</v>
      </c>
      <c r="G608" s="661" t="s">
        <v>4168</v>
      </c>
      <c r="H608" s="661" t="s">
        <v>565</v>
      </c>
      <c r="I608" s="661" t="s">
        <v>4169</v>
      </c>
      <c r="J608" s="661" t="s">
        <v>4170</v>
      </c>
      <c r="K608" s="661" t="s">
        <v>4171</v>
      </c>
      <c r="L608" s="662">
        <v>504.96</v>
      </c>
      <c r="M608" s="662">
        <v>504.96</v>
      </c>
      <c r="N608" s="661">
        <v>1</v>
      </c>
      <c r="O608" s="744">
        <v>1</v>
      </c>
      <c r="P608" s="662">
        <v>504.96</v>
      </c>
      <c r="Q608" s="677">
        <v>1</v>
      </c>
      <c r="R608" s="661">
        <v>1</v>
      </c>
      <c r="S608" s="677">
        <v>1</v>
      </c>
      <c r="T608" s="744">
        <v>1</v>
      </c>
      <c r="U608" s="700">
        <v>1</v>
      </c>
    </row>
    <row r="609" spans="1:21" ht="14.4" customHeight="1" x14ac:dyDescent="0.3">
      <c r="A609" s="660">
        <v>50</v>
      </c>
      <c r="B609" s="661" t="s">
        <v>564</v>
      </c>
      <c r="C609" s="661" t="s">
        <v>3508</v>
      </c>
      <c r="D609" s="742" t="s">
        <v>4522</v>
      </c>
      <c r="E609" s="743" t="s">
        <v>3519</v>
      </c>
      <c r="F609" s="661" t="s">
        <v>3503</v>
      </c>
      <c r="G609" s="661" t="s">
        <v>4172</v>
      </c>
      <c r="H609" s="661" t="s">
        <v>565</v>
      </c>
      <c r="I609" s="661" t="s">
        <v>2422</v>
      </c>
      <c r="J609" s="661" t="s">
        <v>4173</v>
      </c>
      <c r="K609" s="661" t="s">
        <v>3191</v>
      </c>
      <c r="L609" s="662">
        <v>35.11</v>
      </c>
      <c r="M609" s="662">
        <v>70.22</v>
      </c>
      <c r="N609" s="661">
        <v>2</v>
      </c>
      <c r="O609" s="744">
        <v>0.5</v>
      </c>
      <c r="P609" s="662">
        <v>70.22</v>
      </c>
      <c r="Q609" s="677">
        <v>1</v>
      </c>
      <c r="R609" s="661">
        <v>2</v>
      </c>
      <c r="S609" s="677">
        <v>1</v>
      </c>
      <c r="T609" s="744">
        <v>0.5</v>
      </c>
      <c r="U609" s="700">
        <v>1</v>
      </c>
    </row>
    <row r="610" spans="1:21" ht="14.4" customHeight="1" x14ac:dyDescent="0.3">
      <c r="A610" s="660">
        <v>50</v>
      </c>
      <c r="B610" s="661" t="s">
        <v>564</v>
      </c>
      <c r="C610" s="661" t="s">
        <v>3508</v>
      </c>
      <c r="D610" s="742" t="s">
        <v>4522</v>
      </c>
      <c r="E610" s="743" t="s">
        <v>3519</v>
      </c>
      <c r="F610" s="661" t="s">
        <v>3503</v>
      </c>
      <c r="G610" s="661" t="s">
        <v>3966</v>
      </c>
      <c r="H610" s="661" t="s">
        <v>565</v>
      </c>
      <c r="I610" s="661" t="s">
        <v>4174</v>
      </c>
      <c r="J610" s="661" t="s">
        <v>4175</v>
      </c>
      <c r="K610" s="661" t="s">
        <v>2579</v>
      </c>
      <c r="L610" s="662">
        <v>263.26</v>
      </c>
      <c r="M610" s="662">
        <v>526.52</v>
      </c>
      <c r="N610" s="661">
        <v>2</v>
      </c>
      <c r="O610" s="744">
        <v>1</v>
      </c>
      <c r="P610" s="662"/>
      <c r="Q610" s="677">
        <v>0</v>
      </c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50</v>
      </c>
      <c r="B611" s="661" t="s">
        <v>564</v>
      </c>
      <c r="C611" s="661" t="s">
        <v>3508</v>
      </c>
      <c r="D611" s="742" t="s">
        <v>4522</v>
      </c>
      <c r="E611" s="743" t="s">
        <v>3519</v>
      </c>
      <c r="F611" s="661" t="s">
        <v>3503</v>
      </c>
      <c r="G611" s="661" t="s">
        <v>4176</v>
      </c>
      <c r="H611" s="661" t="s">
        <v>565</v>
      </c>
      <c r="I611" s="661" t="s">
        <v>4177</v>
      </c>
      <c r="J611" s="661" t="s">
        <v>4178</v>
      </c>
      <c r="K611" s="661" t="s">
        <v>4179</v>
      </c>
      <c r="L611" s="662">
        <v>0</v>
      </c>
      <c r="M611" s="662">
        <v>0</v>
      </c>
      <c r="N611" s="661">
        <v>1</v>
      </c>
      <c r="O611" s="744">
        <v>0.5</v>
      </c>
      <c r="P611" s="662"/>
      <c r="Q611" s="677"/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50</v>
      </c>
      <c r="B612" s="661" t="s">
        <v>564</v>
      </c>
      <c r="C612" s="661" t="s">
        <v>3508</v>
      </c>
      <c r="D612" s="742" t="s">
        <v>4522</v>
      </c>
      <c r="E612" s="743" t="s">
        <v>3519</v>
      </c>
      <c r="F612" s="661" t="s">
        <v>3503</v>
      </c>
      <c r="G612" s="661" t="s">
        <v>3559</v>
      </c>
      <c r="H612" s="661" t="s">
        <v>565</v>
      </c>
      <c r="I612" s="661" t="s">
        <v>945</v>
      </c>
      <c r="J612" s="661" t="s">
        <v>946</v>
      </c>
      <c r="K612" s="661" t="s">
        <v>947</v>
      </c>
      <c r="L612" s="662">
        <v>85.71</v>
      </c>
      <c r="M612" s="662">
        <v>171.42</v>
      </c>
      <c r="N612" s="661">
        <v>2</v>
      </c>
      <c r="O612" s="744">
        <v>1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50</v>
      </c>
      <c r="B613" s="661" t="s">
        <v>564</v>
      </c>
      <c r="C613" s="661" t="s">
        <v>3508</v>
      </c>
      <c r="D613" s="742" t="s">
        <v>4522</v>
      </c>
      <c r="E613" s="743" t="s">
        <v>3519</v>
      </c>
      <c r="F613" s="661" t="s">
        <v>3503</v>
      </c>
      <c r="G613" s="661" t="s">
        <v>3559</v>
      </c>
      <c r="H613" s="661" t="s">
        <v>565</v>
      </c>
      <c r="I613" s="661" t="s">
        <v>4013</v>
      </c>
      <c r="J613" s="661" t="s">
        <v>3560</v>
      </c>
      <c r="K613" s="661" t="s">
        <v>947</v>
      </c>
      <c r="L613" s="662">
        <v>0</v>
      </c>
      <c r="M613" s="662">
        <v>0</v>
      </c>
      <c r="N613" s="661">
        <v>1</v>
      </c>
      <c r="O613" s="744">
        <v>0.5</v>
      </c>
      <c r="P613" s="662"/>
      <c r="Q613" s="677"/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50</v>
      </c>
      <c r="B614" s="661" t="s">
        <v>564</v>
      </c>
      <c r="C614" s="661" t="s">
        <v>3508</v>
      </c>
      <c r="D614" s="742" t="s">
        <v>4522</v>
      </c>
      <c r="E614" s="743" t="s">
        <v>3519</v>
      </c>
      <c r="F614" s="661" t="s">
        <v>3503</v>
      </c>
      <c r="G614" s="661" t="s">
        <v>3815</v>
      </c>
      <c r="H614" s="661" t="s">
        <v>1311</v>
      </c>
      <c r="I614" s="661" t="s">
        <v>1535</v>
      </c>
      <c r="J614" s="661" t="s">
        <v>3444</v>
      </c>
      <c r="K614" s="661" t="s">
        <v>3445</v>
      </c>
      <c r="L614" s="662">
        <v>10.26</v>
      </c>
      <c r="M614" s="662">
        <v>41.04</v>
      </c>
      <c r="N614" s="661">
        <v>4</v>
      </c>
      <c r="O614" s="744">
        <v>2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50</v>
      </c>
      <c r="B615" s="661" t="s">
        <v>564</v>
      </c>
      <c r="C615" s="661" t="s">
        <v>3508</v>
      </c>
      <c r="D615" s="742" t="s">
        <v>4522</v>
      </c>
      <c r="E615" s="743" t="s">
        <v>3519</v>
      </c>
      <c r="F615" s="661" t="s">
        <v>3503</v>
      </c>
      <c r="G615" s="661" t="s">
        <v>3815</v>
      </c>
      <c r="H615" s="661" t="s">
        <v>565</v>
      </c>
      <c r="I615" s="661" t="s">
        <v>4014</v>
      </c>
      <c r="J615" s="661" t="s">
        <v>4015</v>
      </c>
      <c r="K615" s="661" t="s">
        <v>3442</v>
      </c>
      <c r="L615" s="662">
        <v>5.14</v>
      </c>
      <c r="M615" s="662">
        <v>15.419999999999998</v>
      </c>
      <c r="N615" s="661">
        <v>3</v>
      </c>
      <c r="O615" s="744">
        <v>0.5</v>
      </c>
      <c r="P615" s="662"/>
      <c r="Q615" s="677">
        <v>0</v>
      </c>
      <c r="R615" s="661"/>
      <c r="S615" s="677">
        <v>0</v>
      </c>
      <c r="T615" s="744"/>
      <c r="U615" s="700">
        <v>0</v>
      </c>
    </row>
    <row r="616" spans="1:21" ht="14.4" customHeight="1" x14ac:dyDescent="0.3">
      <c r="A616" s="660">
        <v>50</v>
      </c>
      <c r="B616" s="661" t="s">
        <v>564</v>
      </c>
      <c r="C616" s="661" t="s">
        <v>3508</v>
      </c>
      <c r="D616" s="742" t="s">
        <v>4522</v>
      </c>
      <c r="E616" s="743" t="s">
        <v>3519</v>
      </c>
      <c r="F616" s="661" t="s">
        <v>3503</v>
      </c>
      <c r="G616" s="661" t="s">
        <v>3815</v>
      </c>
      <c r="H616" s="661" t="s">
        <v>1311</v>
      </c>
      <c r="I616" s="661" t="s">
        <v>4180</v>
      </c>
      <c r="J616" s="661" t="s">
        <v>4181</v>
      </c>
      <c r="K616" s="661" t="s">
        <v>4182</v>
      </c>
      <c r="L616" s="662">
        <v>16.920000000000002</v>
      </c>
      <c r="M616" s="662">
        <v>16.920000000000002</v>
      </c>
      <c r="N616" s="661">
        <v>1</v>
      </c>
      <c r="O616" s="744">
        <v>0.5</v>
      </c>
      <c r="P616" s="662"/>
      <c r="Q616" s="677">
        <v>0</v>
      </c>
      <c r="R616" s="661"/>
      <c r="S616" s="677">
        <v>0</v>
      </c>
      <c r="T616" s="744"/>
      <c r="U616" s="700">
        <v>0</v>
      </c>
    </row>
    <row r="617" spans="1:21" ht="14.4" customHeight="1" x14ac:dyDescent="0.3">
      <c r="A617" s="660">
        <v>50</v>
      </c>
      <c r="B617" s="661" t="s">
        <v>564</v>
      </c>
      <c r="C617" s="661" t="s">
        <v>3508</v>
      </c>
      <c r="D617" s="742" t="s">
        <v>4522</v>
      </c>
      <c r="E617" s="743" t="s">
        <v>3519</v>
      </c>
      <c r="F617" s="661" t="s">
        <v>3503</v>
      </c>
      <c r="G617" s="661" t="s">
        <v>4183</v>
      </c>
      <c r="H617" s="661" t="s">
        <v>565</v>
      </c>
      <c r="I617" s="661" t="s">
        <v>4184</v>
      </c>
      <c r="J617" s="661" t="s">
        <v>4185</v>
      </c>
      <c r="K617" s="661" t="s">
        <v>4186</v>
      </c>
      <c r="L617" s="662">
        <v>0</v>
      </c>
      <c r="M617" s="662">
        <v>0</v>
      </c>
      <c r="N617" s="661">
        <v>1</v>
      </c>
      <c r="O617" s="744">
        <v>0.5</v>
      </c>
      <c r="P617" s="662">
        <v>0</v>
      </c>
      <c r="Q617" s="677"/>
      <c r="R617" s="661">
        <v>1</v>
      </c>
      <c r="S617" s="677">
        <v>1</v>
      </c>
      <c r="T617" s="744">
        <v>0.5</v>
      </c>
      <c r="U617" s="700">
        <v>1</v>
      </c>
    </row>
    <row r="618" spans="1:21" ht="14.4" customHeight="1" x14ac:dyDescent="0.3">
      <c r="A618" s="660">
        <v>50</v>
      </c>
      <c r="B618" s="661" t="s">
        <v>564</v>
      </c>
      <c r="C618" s="661" t="s">
        <v>3508</v>
      </c>
      <c r="D618" s="742" t="s">
        <v>4522</v>
      </c>
      <c r="E618" s="743" t="s">
        <v>3519</v>
      </c>
      <c r="F618" s="661" t="s">
        <v>3503</v>
      </c>
      <c r="G618" s="661" t="s">
        <v>3525</v>
      </c>
      <c r="H618" s="661" t="s">
        <v>1311</v>
      </c>
      <c r="I618" s="661" t="s">
        <v>1330</v>
      </c>
      <c r="J618" s="661" t="s">
        <v>1331</v>
      </c>
      <c r="K618" s="661" t="s">
        <v>3373</v>
      </c>
      <c r="L618" s="662">
        <v>72</v>
      </c>
      <c r="M618" s="662">
        <v>144</v>
      </c>
      <c r="N618" s="661">
        <v>2</v>
      </c>
      <c r="O618" s="744">
        <v>1</v>
      </c>
      <c r="P618" s="662">
        <v>144</v>
      </c>
      <c r="Q618" s="677">
        <v>1</v>
      </c>
      <c r="R618" s="661">
        <v>2</v>
      </c>
      <c r="S618" s="677">
        <v>1</v>
      </c>
      <c r="T618" s="744">
        <v>1</v>
      </c>
      <c r="U618" s="700">
        <v>1</v>
      </c>
    </row>
    <row r="619" spans="1:21" ht="14.4" customHeight="1" x14ac:dyDescent="0.3">
      <c r="A619" s="660">
        <v>50</v>
      </c>
      <c r="B619" s="661" t="s">
        <v>564</v>
      </c>
      <c r="C619" s="661" t="s">
        <v>3508</v>
      </c>
      <c r="D619" s="742" t="s">
        <v>4522</v>
      </c>
      <c r="E619" s="743" t="s">
        <v>3519</v>
      </c>
      <c r="F619" s="661" t="s">
        <v>3503</v>
      </c>
      <c r="G619" s="661" t="s">
        <v>3525</v>
      </c>
      <c r="H619" s="661" t="s">
        <v>1311</v>
      </c>
      <c r="I619" s="661" t="s">
        <v>1334</v>
      </c>
      <c r="J619" s="661" t="s">
        <v>1331</v>
      </c>
      <c r="K619" s="661" t="s">
        <v>3374</v>
      </c>
      <c r="L619" s="662">
        <v>144.01</v>
      </c>
      <c r="M619" s="662">
        <v>1152.08</v>
      </c>
      <c r="N619" s="661">
        <v>8</v>
      </c>
      <c r="O619" s="744">
        <v>3</v>
      </c>
      <c r="P619" s="662"/>
      <c r="Q619" s="677">
        <v>0</v>
      </c>
      <c r="R619" s="661"/>
      <c r="S619" s="677">
        <v>0</v>
      </c>
      <c r="T619" s="744"/>
      <c r="U619" s="700">
        <v>0</v>
      </c>
    </row>
    <row r="620" spans="1:21" ht="14.4" customHeight="1" x14ac:dyDescent="0.3">
      <c r="A620" s="660">
        <v>50</v>
      </c>
      <c r="B620" s="661" t="s">
        <v>564</v>
      </c>
      <c r="C620" s="661" t="s">
        <v>3508</v>
      </c>
      <c r="D620" s="742" t="s">
        <v>4522</v>
      </c>
      <c r="E620" s="743" t="s">
        <v>3519</v>
      </c>
      <c r="F620" s="661" t="s">
        <v>3503</v>
      </c>
      <c r="G620" s="661" t="s">
        <v>3671</v>
      </c>
      <c r="H620" s="661" t="s">
        <v>565</v>
      </c>
      <c r="I620" s="661" t="s">
        <v>4187</v>
      </c>
      <c r="J620" s="661" t="s">
        <v>983</v>
      </c>
      <c r="K620" s="661" t="s">
        <v>2447</v>
      </c>
      <c r="L620" s="662">
        <v>0</v>
      </c>
      <c r="M620" s="662">
        <v>0</v>
      </c>
      <c r="N620" s="661">
        <v>2</v>
      </c>
      <c r="O620" s="744">
        <v>1</v>
      </c>
      <c r="P620" s="662"/>
      <c r="Q620" s="677"/>
      <c r="R620" s="661"/>
      <c r="S620" s="677">
        <v>0</v>
      </c>
      <c r="T620" s="744"/>
      <c r="U620" s="700">
        <v>0</v>
      </c>
    </row>
    <row r="621" spans="1:21" ht="14.4" customHeight="1" x14ac:dyDescent="0.3">
      <c r="A621" s="660">
        <v>50</v>
      </c>
      <c r="B621" s="661" t="s">
        <v>564</v>
      </c>
      <c r="C621" s="661" t="s">
        <v>3508</v>
      </c>
      <c r="D621" s="742" t="s">
        <v>4522</v>
      </c>
      <c r="E621" s="743" t="s">
        <v>3519</v>
      </c>
      <c r="F621" s="661" t="s">
        <v>3503</v>
      </c>
      <c r="G621" s="661" t="s">
        <v>3671</v>
      </c>
      <c r="H621" s="661" t="s">
        <v>565</v>
      </c>
      <c r="I621" s="661" t="s">
        <v>4188</v>
      </c>
      <c r="J621" s="661" t="s">
        <v>4189</v>
      </c>
      <c r="K621" s="661" t="s">
        <v>2447</v>
      </c>
      <c r="L621" s="662">
        <v>258.92</v>
      </c>
      <c r="M621" s="662">
        <v>517.84</v>
      </c>
      <c r="N621" s="661">
        <v>2</v>
      </c>
      <c r="O621" s="744">
        <v>1</v>
      </c>
      <c r="P621" s="662"/>
      <c r="Q621" s="677">
        <v>0</v>
      </c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50</v>
      </c>
      <c r="B622" s="661" t="s">
        <v>564</v>
      </c>
      <c r="C622" s="661" t="s">
        <v>3508</v>
      </c>
      <c r="D622" s="742" t="s">
        <v>4522</v>
      </c>
      <c r="E622" s="743" t="s">
        <v>3519</v>
      </c>
      <c r="F622" s="661" t="s">
        <v>3503</v>
      </c>
      <c r="G622" s="661" t="s">
        <v>3671</v>
      </c>
      <c r="H622" s="661" t="s">
        <v>565</v>
      </c>
      <c r="I622" s="661" t="s">
        <v>4190</v>
      </c>
      <c r="J622" s="661" t="s">
        <v>4191</v>
      </c>
      <c r="K622" s="661" t="s">
        <v>977</v>
      </c>
      <c r="L622" s="662">
        <v>194.24</v>
      </c>
      <c r="M622" s="662">
        <v>388.48</v>
      </c>
      <c r="N622" s="661">
        <v>2</v>
      </c>
      <c r="O622" s="744">
        <v>2</v>
      </c>
      <c r="P622" s="662">
        <v>194.24</v>
      </c>
      <c r="Q622" s="677">
        <v>0.5</v>
      </c>
      <c r="R622" s="661">
        <v>1</v>
      </c>
      <c r="S622" s="677">
        <v>0.5</v>
      </c>
      <c r="T622" s="744">
        <v>1</v>
      </c>
      <c r="U622" s="700">
        <v>0.5</v>
      </c>
    </row>
    <row r="623" spans="1:21" ht="14.4" customHeight="1" x14ac:dyDescent="0.3">
      <c r="A623" s="660">
        <v>50</v>
      </c>
      <c r="B623" s="661" t="s">
        <v>564</v>
      </c>
      <c r="C623" s="661" t="s">
        <v>3508</v>
      </c>
      <c r="D623" s="742" t="s">
        <v>4522</v>
      </c>
      <c r="E623" s="743" t="s">
        <v>3519</v>
      </c>
      <c r="F623" s="661" t="s">
        <v>3503</v>
      </c>
      <c r="G623" s="661" t="s">
        <v>3671</v>
      </c>
      <c r="H623" s="661" t="s">
        <v>565</v>
      </c>
      <c r="I623" s="661" t="s">
        <v>4192</v>
      </c>
      <c r="J623" s="661" t="s">
        <v>4189</v>
      </c>
      <c r="K623" s="661" t="s">
        <v>4193</v>
      </c>
      <c r="L623" s="662">
        <v>0</v>
      </c>
      <c r="M623" s="662">
        <v>0</v>
      </c>
      <c r="N623" s="661">
        <v>1</v>
      </c>
      <c r="O623" s="744">
        <v>0.5</v>
      </c>
      <c r="P623" s="662"/>
      <c r="Q623" s="677"/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50</v>
      </c>
      <c r="B624" s="661" t="s">
        <v>564</v>
      </c>
      <c r="C624" s="661" t="s">
        <v>3508</v>
      </c>
      <c r="D624" s="742" t="s">
        <v>4522</v>
      </c>
      <c r="E624" s="743" t="s">
        <v>3519</v>
      </c>
      <c r="F624" s="661" t="s">
        <v>3503</v>
      </c>
      <c r="G624" s="661" t="s">
        <v>4194</v>
      </c>
      <c r="H624" s="661" t="s">
        <v>565</v>
      </c>
      <c r="I624" s="661" t="s">
        <v>1675</v>
      </c>
      <c r="J624" s="661" t="s">
        <v>1661</v>
      </c>
      <c r="K624" s="661" t="s">
        <v>4195</v>
      </c>
      <c r="L624" s="662">
        <v>61.44</v>
      </c>
      <c r="M624" s="662">
        <v>184.32</v>
      </c>
      <c r="N624" s="661">
        <v>3</v>
      </c>
      <c r="O624" s="744">
        <v>1.5</v>
      </c>
      <c r="P624" s="662">
        <v>184.32</v>
      </c>
      <c r="Q624" s="677">
        <v>1</v>
      </c>
      <c r="R624" s="661">
        <v>3</v>
      </c>
      <c r="S624" s="677">
        <v>1</v>
      </c>
      <c r="T624" s="744">
        <v>1.5</v>
      </c>
      <c r="U624" s="700">
        <v>1</v>
      </c>
    </row>
    <row r="625" spans="1:21" ht="14.4" customHeight="1" x14ac:dyDescent="0.3">
      <c r="A625" s="660">
        <v>50</v>
      </c>
      <c r="B625" s="661" t="s">
        <v>564</v>
      </c>
      <c r="C625" s="661" t="s">
        <v>3508</v>
      </c>
      <c r="D625" s="742" t="s">
        <v>4522</v>
      </c>
      <c r="E625" s="743" t="s">
        <v>3519</v>
      </c>
      <c r="F625" s="661" t="s">
        <v>3503</v>
      </c>
      <c r="G625" s="661" t="s">
        <v>3675</v>
      </c>
      <c r="H625" s="661" t="s">
        <v>1311</v>
      </c>
      <c r="I625" s="661" t="s">
        <v>1696</v>
      </c>
      <c r="J625" s="661" t="s">
        <v>3413</v>
      </c>
      <c r="K625" s="661" t="s">
        <v>3414</v>
      </c>
      <c r="L625" s="662">
        <v>150.04</v>
      </c>
      <c r="M625" s="662">
        <v>150.04</v>
      </c>
      <c r="N625" s="661">
        <v>1</v>
      </c>
      <c r="O625" s="744">
        <v>1</v>
      </c>
      <c r="P625" s="662">
        <v>150.04</v>
      </c>
      <c r="Q625" s="677">
        <v>1</v>
      </c>
      <c r="R625" s="661">
        <v>1</v>
      </c>
      <c r="S625" s="677">
        <v>1</v>
      </c>
      <c r="T625" s="744">
        <v>1</v>
      </c>
      <c r="U625" s="700">
        <v>1</v>
      </c>
    </row>
    <row r="626" spans="1:21" ht="14.4" customHeight="1" x14ac:dyDescent="0.3">
      <c r="A626" s="660">
        <v>50</v>
      </c>
      <c r="B626" s="661" t="s">
        <v>564</v>
      </c>
      <c r="C626" s="661" t="s">
        <v>3508</v>
      </c>
      <c r="D626" s="742" t="s">
        <v>4522</v>
      </c>
      <c r="E626" s="743" t="s">
        <v>3519</v>
      </c>
      <c r="F626" s="661" t="s">
        <v>3503</v>
      </c>
      <c r="G626" s="661" t="s">
        <v>3967</v>
      </c>
      <c r="H626" s="661" t="s">
        <v>565</v>
      </c>
      <c r="I626" s="661" t="s">
        <v>4196</v>
      </c>
      <c r="J626" s="661" t="s">
        <v>3969</v>
      </c>
      <c r="K626" s="661" t="s">
        <v>1234</v>
      </c>
      <c r="L626" s="662">
        <v>386.77</v>
      </c>
      <c r="M626" s="662">
        <v>3094.16</v>
      </c>
      <c r="N626" s="661">
        <v>8</v>
      </c>
      <c r="O626" s="744">
        <v>1</v>
      </c>
      <c r="P626" s="662"/>
      <c r="Q626" s="677">
        <v>0</v>
      </c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50</v>
      </c>
      <c r="B627" s="661" t="s">
        <v>564</v>
      </c>
      <c r="C627" s="661" t="s">
        <v>3508</v>
      </c>
      <c r="D627" s="742" t="s">
        <v>4522</v>
      </c>
      <c r="E627" s="743" t="s">
        <v>3519</v>
      </c>
      <c r="F627" s="661" t="s">
        <v>3503</v>
      </c>
      <c r="G627" s="661" t="s">
        <v>3526</v>
      </c>
      <c r="H627" s="661" t="s">
        <v>1311</v>
      </c>
      <c r="I627" s="661" t="s">
        <v>4197</v>
      </c>
      <c r="J627" s="661" t="s">
        <v>3528</v>
      </c>
      <c r="K627" s="661" t="s">
        <v>1290</v>
      </c>
      <c r="L627" s="662">
        <v>196.21</v>
      </c>
      <c r="M627" s="662">
        <v>196.21</v>
      </c>
      <c r="N627" s="661">
        <v>1</v>
      </c>
      <c r="O627" s="744">
        <v>0.5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50</v>
      </c>
      <c r="B628" s="661" t="s">
        <v>564</v>
      </c>
      <c r="C628" s="661" t="s">
        <v>3508</v>
      </c>
      <c r="D628" s="742" t="s">
        <v>4522</v>
      </c>
      <c r="E628" s="743" t="s">
        <v>3519</v>
      </c>
      <c r="F628" s="661" t="s">
        <v>3503</v>
      </c>
      <c r="G628" s="661" t="s">
        <v>3526</v>
      </c>
      <c r="H628" s="661" t="s">
        <v>1311</v>
      </c>
      <c r="I628" s="661" t="s">
        <v>1425</v>
      </c>
      <c r="J628" s="661" t="s">
        <v>1426</v>
      </c>
      <c r="K628" s="661" t="s">
        <v>3393</v>
      </c>
      <c r="L628" s="662">
        <v>416.37</v>
      </c>
      <c r="M628" s="662">
        <v>3330.96</v>
      </c>
      <c r="N628" s="661">
        <v>8</v>
      </c>
      <c r="O628" s="744">
        <v>5</v>
      </c>
      <c r="P628" s="662">
        <v>1665.48</v>
      </c>
      <c r="Q628" s="677">
        <v>0.5</v>
      </c>
      <c r="R628" s="661">
        <v>4</v>
      </c>
      <c r="S628" s="677">
        <v>0.5</v>
      </c>
      <c r="T628" s="744">
        <v>3</v>
      </c>
      <c r="U628" s="700">
        <v>0.6</v>
      </c>
    </row>
    <row r="629" spans="1:21" ht="14.4" customHeight="1" x14ac:dyDescent="0.3">
      <c r="A629" s="660">
        <v>50</v>
      </c>
      <c r="B629" s="661" t="s">
        <v>564</v>
      </c>
      <c r="C629" s="661" t="s">
        <v>3508</v>
      </c>
      <c r="D629" s="742" t="s">
        <v>4522</v>
      </c>
      <c r="E629" s="743" t="s">
        <v>3519</v>
      </c>
      <c r="F629" s="661" t="s">
        <v>3503</v>
      </c>
      <c r="G629" s="661" t="s">
        <v>3526</v>
      </c>
      <c r="H629" s="661" t="s">
        <v>1311</v>
      </c>
      <c r="I629" s="661" t="s">
        <v>1425</v>
      </c>
      <c r="J629" s="661" t="s">
        <v>1426</v>
      </c>
      <c r="K629" s="661" t="s">
        <v>3393</v>
      </c>
      <c r="L629" s="662">
        <v>392.42</v>
      </c>
      <c r="M629" s="662">
        <v>1177.26</v>
      </c>
      <c r="N629" s="661">
        <v>3</v>
      </c>
      <c r="O629" s="744">
        <v>2</v>
      </c>
      <c r="P629" s="662">
        <v>784.84</v>
      </c>
      <c r="Q629" s="677">
        <v>0.66666666666666674</v>
      </c>
      <c r="R629" s="661">
        <v>2</v>
      </c>
      <c r="S629" s="677">
        <v>0.66666666666666663</v>
      </c>
      <c r="T629" s="744">
        <v>1.5</v>
      </c>
      <c r="U629" s="700">
        <v>0.75</v>
      </c>
    </row>
    <row r="630" spans="1:21" ht="14.4" customHeight="1" x14ac:dyDescent="0.3">
      <c r="A630" s="660">
        <v>50</v>
      </c>
      <c r="B630" s="661" t="s">
        <v>564</v>
      </c>
      <c r="C630" s="661" t="s">
        <v>3508</v>
      </c>
      <c r="D630" s="742" t="s">
        <v>4522</v>
      </c>
      <c r="E630" s="743" t="s">
        <v>3519</v>
      </c>
      <c r="F630" s="661" t="s">
        <v>3503</v>
      </c>
      <c r="G630" s="661" t="s">
        <v>3526</v>
      </c>
      <c r="H630" s="661" t="s">
        <v>1311</v>
      </c>
      <c r="I630" s="661" t="s">
        <v>1499</v>
      </c>
      <c r="J630" s="661" t="s">
        <v>1500</v>
      </c>
      <c r="K630" s="661" t="s">
        <v>3394</v>
      </c>
      <c r="L630" s="662">
        <v>643.69000000000005</v>
      </c>
      <c r="M630" s="662">
        <v>2574.7600000000002</v>
      </c>
      <c r="N630" s="661">
        <v>4</v>
      </c>
      <c r="O630" s="744">
        <v>2</v>
      </c>
      <c r="P630" s="662">
        <v>643.69000000000005</v>
      </c>
      <c r="Q630" s="677">
        <v>0.25</v>
      </c>
      <c r="R630" s="661">
        <v>1</v>
      </c>
      <c r="S630" s="677">
        <v>0.25</v>
      </c>
      <c r="T630" s="744">
        <v>0.5</v>
      </c>
      <c r="U630" s="700">
        <v>0.25</v>
      </c>
    </row>
    <row r="631" spans="1:21" ht="14.4" customHeight="1" x14ac:dyDescent="0.3">
      <c r="A631" s="660">
        <v>50</v>
      </c>
      <c r="B631" s="661" t="s">
        <v>564</v>
      </c>
      <c r="C631" s="661" t="s">
        <v>3508</v>
      </c>
      <c r="D631" s="742" t="s">
        <v>4522</v>
      </c>
      <c r="E631" s="743" t="s">
        <v>3519</v>
      </c>
      <c r="F631" s="661" t="s">
        <v>3503</v>
      </c>
      <c r="G631" s="661" t="s">
        <v>3526</v>
      </c>
      <c r="H631" s="661" t="s">
        <v>1311</v>
      </c>
      <c r="I631" s="661" t="s">
        <v>1499</v>
      </c>
      <c r="J631" s="661" t="s">
        <v>1500</v>
      </c>
      <c r="K631" s="661" t="s">
        <v>3394</v>
      </c>
      <c r="L631" s="662">
        <v>603.73</v>
      </c>
      <c r="M631" s="662">
        <v>1811.19</v>
      </c>
      <c r="N631" s="661">
        <v>3</v>
      </c>
      <c r="O631" s="744">
        <v>2</v>
      </c>
      <c r="P631" s="662"/>
      <c r="Q631" s="677">
        <v>0</v>
      </c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50</v>
      </c>
      <c r="B632" s="661" t="s">
        <v>564</v>
      </c>
      <c r="C632" s="661" t="s">
        <v>3508</v>
      </c>
      <c r="D632" s="742" t="s">
        <v>4522</v>
      </c>
      <c r="E632" s="743" t="s">
        <v>3519</v>
      </c>
      <c r="F632" s="661" t="s">
        <v>3503</v>
      </c>
      <c r="G632" s="661" t="s">
        <v>3829</v>
      </c>
      <c r="H632" s="661" t="s">
        <v>1311</v>
      </c>
      <c r="I632" s="661" t="s">
        <v>4198</v>
      </c>
      <c r="J632" s="661" t="s">
        <v>3831</v>
      </c>
      <c r="K632" s="661" t="s">
        <v>1299</v>
      </c>
      <c r="L632" s="662">
        <v>739.33</v>
      </c>
      <c r="M632" s="662">
        <v>2957.32</v>
      </c>
      <c r="N632" s="661">
        <v>4</v>
      </c>
      <c r="O632" s="744">
        <v>2.5</v>
      </c>
      <c r="P632" s="662">
        <v>1478.66</v>
      </c>
      <c r="Q632" s="677">
        <v>0.5</v>
      </c>
      <c r="R632" s="661">
        <v>2</v>
      </c>
      <c r="S632" s="677">
        <v>0.5</v>
      </c>
      <c r="T632" s="744">
        <v>1</v>
      </c>
      <c r="U632" s="700">
        <v>0.4</v>
      </c>
    </row>
    <row r="633" spans="1:21" ht="14.4" customHeight="1" x14ac:dyDescent="0.3">
      <c r="A633" s="660">
        <v>50</v>
      </c>
      <c r="B633" s="661" t="s">
        <v>564</v>
      </c>
      <c r="C633" s="661" t="s">
        <v>3508</v>
      </c>
      <c r="D633" s="742" t="s">
        <v>4522</v>
      </c>
      <c r="E633" s="743" t="s">
        <v>3519</v>
      </c>
      <c r="F633" s="661" t="s">
        <v>3503</v>
      </c>
      <c r="G633" s="661" t="s">
        <v>3829</v>
      </c>
      <c r="H633" s="661" t="s">
        <v>1311</v>
      </c>
      <c r="I633" s="661" t="s">
        <v>4199</v>
      </c>
      <c r="J633" s="661" t="s">
        <v>3831</v>
      </c>
      <c r="K633" s="661" t="s">
        <v>1299</v>
      </c>
      <c r="L633" s="662">
        <v>0</v>
      </c>
      <c r="M633" s="662">
        <v>0</v>
      </c>
      <c r="N633" s="661">
        <v>6</v>
      </c>
      <c r="O633" s="744">
        <v>4</v>
      </c>
      <c r="P633" s="662">
        <v>0</v>
      </c>
      <c r="Q633" s="677"/>
      <c r="R633" s="661">
        <v>3</v>
      </c>
      <c r="S633" s="677">
        <v>0.5</v>
      </c>
      <c r="T633" s="744">
        <v>1.5</v>
      </c>
      <c r="U633" s="700">
        <v>0.375</v>
      </c>
    </row>
    <row r="634" spans="1:21" ht="14.4" customHeight="1" x14ac:dyDescent="0.3">
      <c r="A634" s="660">
        <v>50</v>
      </c>
      <c r="B634" s="661" t="s">
        <v>564</v>
      </c>
      <c r="C634" s="661" t="s">
        <v>3508</v>
      </c>
      <c r="D634" s="742" t="s">
        <v>4522</v>
      </c>
      <c r="E634" s="743" t="s">
        <v>3519</v>
      </c>
      <c r="F634" s="661" t="s">
        <v>3503</v>
      </c>
      <c r="G634" s="661" t="s">
        <v>3829</v>
      </c>
      <c r="H634" s="661" t="s">
        <v>1311</v>
      </c>
      <c r="I634" s="661" t="s">
        <v>3830</v>
      </c>
      <c r="J634" s="661" t="s">
        <v>3831</v>
      </c>
      <c r="K634" s="661" t="s">
        <v>1088</v>
      </c>
      <c r="L634" s="662">
        <v>246.44</v>
      </c>
      <c r="M634" s="662">
        <v>2217.96</v>
      </c>
      <c r="N634" s="661">
        <v>9</v>
      </c>
      <c r="O634" s="744">
        <v>3</v>
      </c>
      <c r="P634" s="662">
        <v>1232.2</v>
      </c>
      <c r="Q634" s="677">
        <v>0.55555555555555558</v>
      </c>
      <c r="R634" s="661">
        <v>5</v>
      </c>
      <c r="S634" s="677">
        <v>0.55555555555555558</v>
      </c>
      <c r="T634" s="744">
        <v>2</v>
      </c>
      <c r="U634" s="700">
        <v>0.66666666666666663</v>
      </c>
    </row>
    <row r="635" spans="1:21" ht="14.4" customHeight="1" x14ac:dyDescent="0.3">
      <c r="A635" s="660">
        <v>50</v>
      </c>
      <c r="B635" s="661" t="s">
        <v>564</v>
      </c>
      <c r="C635" s="661" t="s">
        <v>3508</v>
      </c>
      <c r="D635" s="742" t="s">
        <v>4522</v>
      </c>
      <c r="E635" s="743" t="s">
        <v>3519</v>
      </c>
      <c r="F635" s="661" t="s">
        <v>3503</v>
      </c>
      <c r="G635" s="661" t="s">
        <v>3829</v>
      </c>
      <c r="H635" s="661" t="s">
        <v>1311</v>
      </c>
      <c r="I635" s="661" t="s">
        <v>4200</v>
      </c>
      <c r="J635" s="661" t="s">
        <v>2108</v>
      </c>
      <c r="K635" s="661" t="s">
        <v>1299</v>
      </c>
      <c r="L635" s="662">
        <v>0</v>
      </c>
      <c r="M635" s="662">
        <v>0</v>
      </c>
      <c r="N635" s="661">
        <v>1</v>
      </c>
      <c r="O635" s="744">
        <v>0.5</v>
      </c>
      <c r="P635" s="662"/>
      <c r="Q635" s="677"/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50</v>
      </c>
      <c r="B636" s="661" t="s">
        <v>564</v>
      </c>
      <c r="C636" s="661" t="s">
        <v>3508</v>
      </c>
      <c r="D636" s="742" t="s">
        <v>4522</v>
      </c>
      <c r="E636" s="743" t="s">
        <v>3519</v>
      </c>
      <c r="F636" s="661" t="s">
        <v>3503</v>
      </c>
      <c r="G636" s="661" t="s">
        <v>3829</v>
      </c>
      <c r="H636" s="661" t="s">
        <v>1311</v>
      </c>
      <c r="I636" s="661" t="s">
        <v>2107</v>
      </c>
      <c r="J636" s="661" t="s">
        <v>2108</v>
      </c>
      <c r="K636" s="661" t="s">
        <v>1299</v>
      </c>
      <c r="L636" s="662">
        <v>797.54</v>
      </c>
      <c r="M636" s="662">
        <v>797.54</v>
      </c>
      <c r="N636" s="661">
        <v>1</v>
      </c>
      <c r="O636" s="744">
        <v>0.5</v>
      </c>
      <c r="P636" s="662"/>
      <c r="Q636" s="677">
        <v>0</v>
      </c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50</v>
      </c>
      <c r="B637" s="661" t="s">
        <v>564</v>
      </c>
      <c r="C637" s="661" t="s">
        <v>3508</v>
      </c>
      <c r="D637" s="742" t="s">
        <v>4522</v>
      </c>
      <c r="E637" s="743" t="s">
        <v>3519</v>
      </c>
      <c r="F637" s="661" t="s">
        <v>3503</v>
      </c>
      <c r="G637" s="661" t="s">
        <v>4142</v>
      </c>
      <c r="H637" s="661" t="s">
        <v>1311</v>
      </c>
      <c r="I637" s="661" t="s">
        <v>2216</v>
      </c>
      <c r="J637" s="661" t="s">
        <v>2217</v>
      </c>
      <c r="K637" s="661" t="s">
        <v>2218</v>
      </c>
      <c r="L637" s="662">
        <v>119.7</v>
      </c>
      <c r="M637" s="662">
        <v>119.7</v>
      </c>
      <c r="N637" s="661">
        <v>1</v>
      </c>
      <c r="O637" s="744">
        <v>0.5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50</v>
      </c>
      <c r="B638" s="661" t="s">
        <v>564</v>
      </c>
      <c r="C638" s="661" t="s">
        <v>3508</v>
      </c>
      <c r="D638" s="742" t="s">
        <v>4522</v>
      </c>
      <c r="E638" s="743" t="s">
        <v>3519</v>
      </c>
      <c r="F638" s="661" t="s">
        <v>3503</v>
      </c>
      <c r="G638" s="661" t="s">
        <v>3565</v>
      </c>
      <c r="H638" s="661" t="s">
        <v>1311</v>
      </c>
      <c r="I638" s="661" t="s">
        <v>1388</v>
      </c>
      <c r="J638" s="661" t="s">
        <v>1389</v>
      </c>
      <c r="K638" s="661" t="s">
        <v>1266</v>
      </c>
      <c r="L638" s="662">
        <v>65.540000000000006</v>
      </c>
      <c r="M638" s="662">
        <v>196.62</v>
      </c>
      <c r="N638" s="661">
        <v>3</v>
      </c>
      <c r="O638" s="744">
        <v>1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50</v>
      </c>
      <c r="B639" s="661" t="s">
        <v>564</v>
      </c>
      <c r="C639" s="661" t="s">
        <v>3508</v>
      </c>
      <c r="D639" s="742" t="s">
        <v>4522</v>
      </c>
      <c r="E639" s="743" t="s">
        <v>3519</v>
      </c>
      <c r="F639" s="661" t="s">
        <v>3503</v>
      </c>
      <c r="G639" s="661" t="s">
        <v>3565</v>
      </c>
      <c r="H639" s="661" t="s">
        <v>1311</v>
      </c>
      <c r="I639" s="661" t="s">
        <v>4201</v>
      </c>
      <c r="J639" s="661" t="s">
        <v>1389</v>
      </c>
      <c r="K639" s="661" t="s">
        <v>4202</v>
      </c>
      <c r="L639" s="662">
        <v>229.38</v>
      </c>
      <c r="M639" s="662">
        <v>458.76</v>
      </c>
      <c r="N639" s="661">
        <v>2</v>
      </c>
      <c r="O639" s="744">
        <v>1</v>
      </c>
      <c r="P639" s="662"/>
      <c r="Q639" s="677">
        <v>0</v>
      </c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50</v>
      </c>
      <c r="B640" s="661" t="s">
        <v>564</v>
      </c>
      <c r="C640" s="661" t="s">
        <v>3508</v>
      </c>
      <c r="D640" s="742" t="s">
        <v>4522</v>
      </c>
      <c r="E640" s="743" t="s">
        <v>3519</v>
      </c>
      <c r="F640" s="661" t="s">
        <v>3503</v>
      </c>
      <c r="G640" s="661" t="s">
        <v>3529</v>
      </c>
      <c r="H640" s="661" t="s">
        <v>565</v>
      </c>
      <c r="I640" s="661" t="s">
        <v>4203</v>
      </c>
      <c r="J640" s="661" t="s">
        <v>1378</v>
      </c>
      <c r="K640" s="661" t="s">
        <v>1441</v>
      </c>
      <c r="L640" s="662">
        <v>105.32</v>
      </c>
      <c r="M640" s="662">
        <v>210.64</v>
      </c>
      <c r="N640" s="661">
        <v>2</v>
      </c>
      <c r="O640" s="744">
        <v>1.5</v>
      </c>
      <c r="P640" s="662"/>
      <c r="Q640" s="677">
        <v>0</v>
      </c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50</v>
      </c>
      <c r="B641" s="661" t="s">
        <v>564</v>
      </c>
      <c r="C641" s="661" t="s">
        <v>3508</v>
      </c>
      <c r="D641" s="742" t="s">
        <v>4522</v>
      </c>
      <c r="E641" s="743" t="s">
        <v>3519</v>
      </c>
      <c r="F641" s="661" t="s">
        <v>3503</v>
      </c>
      <c r="G641" s="661" t="s">
        <v>3529</v>
      </c>
      <c r="H641" s="661" t="s">
        <v>565</v>
      </c>
      <c r="I641" s="661" t="s">
        <v>3834</v>
      </c>
      <c r="J641" s="661" t="s">
        <v>3835</v>
      </c>
      <c r="K641" s="661" t="s">
        <v>3836</v>
      </c>
      <c r="L641" s="662">
        <v>16.38</v>
      </c>
      <c r="M641" s="662">
        <v>163.80000000000001</v>
      </c>
      <c r="N641" s="661">
        <v>10</v>
      </c>
      <c r="O641" s="744">
        <v>1.5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50</v>
      </c>
      <c r="B642" s="661" t="s">
        <v>564</v>
      </c>
      <c r="C642" s="661" t="s">
        <v>3508</v>
      </c>
      <c r="D642" s="742" t="s">
        <v>4522</v>
      </c>
      <c r="E642" s="743" t="s">
        <v>3519</v>
      </c>
      <c r="F642" s="661" t="s">
        <v>3503</v>
      </c>
      <c r="G642" s="661" t="s">
        <v>3529</v>
      </c>
      <c r="H642" s="661" t="s">
        <v>565</v>
      </c>
      <c r="I642" s="661" t="s">
        <v>4204</v>
      </c>
      <c r="J642" s="661" t="s">
        <v>4205</v>
      </c>
      <c r="K642" s="661" t="s">
        <v>3784</v>
      </c>
      <c r="L642" s="662">
        <v>32.76</v>
      </c>
      <c r="M642" s="662">
        <v>262.08</v>
      </c>
      <c r="N642" s="661">
        <v>8</v>
      </c>
      <c r="O642" s="744">
        <v>2</v>
      </c>
      <c r="P642" s="662">
        <v>131.04</v>
      </c>
      <c r="Q642" s="677">
        <v>0.5</v>
      </c>
      <c r="R642" s="661">
        <v>4</v>
      </c>
      <c r="S642" s="677">
        <v>0.5</v>
      </c>
      <c r="T642" s="744">
        <v>1</v>
      </c>
      <c r="U642" s="700">
        <v>0.5</v>
      </c>
    </row>
    <row r="643" spans="1:21" ht="14.4" customHeight="1" x14ac:dyDescent="0.3">
      <c r="A643" s="660">
        <v>50</v>
      </c>
      <c r="B643" s="661" t="s">
        <v>564</v>
      </c>
      <c r="C643" s="661" t="s">
        <v>3508</v>
      </c>
      <c r="D643" s="742" t="s">
        <v>4522</v>
      </c>
      <c r="E643" s="743" t="s">
        <v>3519</v>
      </c>
      <c r="F643" s="661" t="s">
        <v>3503</v>
      </c>
      <c r="G643" s="661" t="s">
        <v>3529</v>
      </c>
      <c r="H643" s="661" t="s">
        <v>1311</v>
      </c>
      <c r="I643" s="661" t="s">
        <v>1377</v>
      </c>
      <c r="J643" s="661" t="s">
        <v>1378</v>
      </c>
      <c r="K643" s="661" t="s">
        <v>1165</v>
      </c>
      <c r="L643" s="662">
        <v>35.11</v>
      </c>
      <c r="M643" s="662">
        <v>877.75</v>
      </c>
      <c r="N643" s="661">
        <v>25</v>
      </c>
      <c r="O643" s="744">
        <v>8.5</v>
      </c>
      <c r="P643" s="662">
        <v>561.76</v>
      </c>
      <c r="Q643" s="677">
        <v>0.64</v>
      </c>
      <c r="R643" s="661">
        <v>16</v>
      </c>
      <c r="S643" s="677">
        <v>0.64</v>
      </c>
      <c r="T643" s="744">
        <v>5</v>
      </c>
      <c r="U643" s="700">
        <v>0.58823529411764708</v>
      </c>
    </row>
    <row r="644" spans="1:21" ht="14.4" customHeight="1" x14ac:dyDescent="0.3">
      <c r="A644" s="660">
        <v>50</v>
      </c>
      <c r="B644" s="661" t="s">
        <v>564</v>
      </c>
      <c r="C644" s="661" t="s">
        <v>3508</v>
      </c>
      <c r="D644" s="742" t="s">
        <v>4522</v>
      </c>
      <c r="E644" s="743" t="s">
        <v>3519</v>
      </c>
      <c r="F644" s="661" t="s">
        <v>3503</v>
      </c>
      <c r="G644" s="661" t="s">
        <v>3529</v>
      </c>
      <c r="H644" s="661" t="s">
        <v>1311</v>
      </c>
      <c r="I644" s="661" t="s">
        <v>1380</v>
      </c>
      <c r="J644" s="661" t="s">
        <v>1381</v>
      </c>
      <c r="K644" s="661" t="s">
        <v>1382</v>
      </c>
      <c r="L644" s="662">
        <v>70.23</v>
      </c>
      <c r="M644" s="662">
        <v>280.92</v>
      </c>
      <c r="N644" s="661">
        <v>4</v>
      </c>
      <c r="O644" s="744">
        <v>2</v>
      </c>
      <c r="P644" s="662"/>
      <c r="Q644" s="677">
        <v>0</v>
      </c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50</v>
      </c>
      <c r="B645" s="661" t="s">
        <v>564</v>
      </c>
      <c r="C645" s="661" t="s">
        <v>3508</v>
      </c>
      <c r="D645" s="742" t="s">
        <v>4522</v>
      </c>
      <c r="E645" s="743" t="s">
        <v>3519</v>
      </c>
      <c r="F645" s="661" t="s">
        <v>3503</v>
      </c>
      <c r="G645" s="661" t="s">
        <v>4206</v>
      </c>
      <c r="H645" s="661" t="s">
        <v>565</v>
      </c>
      <c r="I645" s="661" t="s">
        <v>4207</v>
      </c>
      <c r="J645" s="661" t="s">
        <v>4208</v>
      </c>
      <c r="K645" s="661" t="s">
        <v>3435</v>
      </c>
      <c r="L645" s="662">
        <v>85.27</v>
      </c>
      <c r="M645" s="662">
        <v>85.27</v>
      </c>
      <c r="N645" s="661">
        <v>1</v>
      </c>
      <c r="O645" s="744">
        <v>1</v>
      </c>
      <c r="P645" s="662"/>
      <c r="Q645" s="677">
        <v>0</v>
      </c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50</v>
      </c>
      <c r="B646" s="661" t="s">
        <v>564</v>
      </c>
      <c r="C646" s="661" t="s">
        <v>3508</v>
      </c>
      <c r="D646" s="742" t="s">
        <v>4522</v>
      </c>
      <c r="E646" s="743" t="s">
        <v>3519</v>
      </c>
      <c r="F646" s="661" t="s">
        <v>3503</v>
      </c>
      <c r="G646" s="661" t="s">
        <v>3844</v>
      </c>
      <c r="H646" s="661" t="s">
        <v>565</v>
      </c>
      <c r="I646" s="661" t="s">
        <v>4209</v>
      </c>
      <c r="J646" s="661" t="s">
        <v>3846</v>
      </c>
      <c r="K646" s="661" t="s">
        <v>4021</v>
      </c>
      <c r="L646" s="662">
        <v>321.79000000000002</v>
      </c>
      <c r="M646" s="662">
        <v>321.79000000000002</v>
      </c>
      <c r="N646" s="661">
        <v>1</v>
      </c>
      <c r="O646" s="744">
        <v>0.5</v>
      </c>
      <c r="P646" s="662"/>
      <c r="Q646" s="677">
        <v>0</v>
      </c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50</v>
      </c>
      <c r="B647" s="661" t="s">
        <v>564</v>
      </c>
      <c r="C647" s="661" t="s">
        <v>3508</v>
      </c>
      <c r="D647" s="742" t="s">
        <v>4522</v>
      </c>
      <c r="E647" s="743" t="s">
        <v>3519</v>
      </c>
      <c r="F647" s="661" t="s">
        <v>3503</v>
      </c>
      <c r="G647" s="661" t="s">
        <v>4210</v>
      </c>
      <c r="H647" s="661" t="s">
        <v>565</v>
      </c>
      <c r="I647" s="661" t="s">
        <v>4211</v>
      </c>
      <c r="J647" s="661" t="s">
        <v>4212</v>
      </c>
      <c r="K647" s="661" t="s">
        <v>4213</v>
      </c>
      <c r="L647" s="662">
        <v>277.67</v>
      </c>
      <c r="M647" s="662">
        <v>555.34</v>
      </c>
      <c r="N647" s="661">
        <v>2</v>
      </c>
      <c r="O647" s="744">
        <v>0.5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50</v>
      </c>
      <c r="B648" s="661" t="s">
        <v>564</v>
      </c>
      <c r="C648" s="661" t="s">
        <v>3508</v>
      </c>
      <c r="D648" s="742" t="s">
        <v>4522</v>
      </c>
      <c r="E648" s="743" t="s">
        <v>3519</v>
      </c>
      <c r="F648" s="661" t="s">
        <v>3503</v>
      </c>
      <c r="G648" s="661" t="s">
        <v>3566</v>
      </c>
      <c r="H648" s="661" t="s">
        <v>565</v>
      </c>
      <c r="I648" s="661" t="s">
        <v>1653</v>
      </c>
      <c r="J648" s="661" t="s">
        <v>1654</v>
      </c>
      <c r="K648" s="661" t="s">
        <v>3432</v>
      </c>
      <c r="L648" s="662">
        <v>66.819999999999993</v>
      </c>
      <c r="M648" s="662">
        <v>66.819999999999993</v>
      </c>
      <c r="N648" s="661">
        <v>1</v>
      </c>
      <c r="O648" s="744">
        <v>1</v>
      </c>
      <c r="P648" s="662"/>
      <c r="Q648" s="677">
        <v>0</v>
      </c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50</v>
      </c>
      <c r="B649" s="661" t="s">
        <v>564</v>
      </c>
      <c r="C649" s="661" t="s">
        <v>3508</v>
      </c>
      <c r="D649" s="742" t="s">
        <v>4522</v>
      </c>
      <c r="E649" s="743" t="s">
        <v>3519</v>
      </c>
      <c r="F649" s="661" t="s">
        <v>3503</v>
      </c>
      <c r="G649" s="661" t="s">
        <v>3567</v>
      </c>
      <c r="H649" s="661" t="s">
        <v>1311</v>
      </c>
      <c r="I649" s="661" t="s">
        <v>1348</v>
      </c>
      <c r="J649" s="661" t="s">
        <v>1349</v>
      </c>
      <c r="K649" s="661" t="s">
        <v>3451</v>
      </c>
      <c r="L649" s="662">
        <v>264</v>
      </c>
      <c r="M649" s="662">
        <v>528</v>
      </c>
      <c r="N649" s="661">
        <v>2</v>
      </c>
      <c r="O649" s="744">
        <v>0.5</v>
      </c>
      <c r="P649" s="662">
        <v>528</v>
      </c>
      <c r="Q649" s="677">
        <v>1</v>
      </c>
      <c r="R649" s="661">
        <v>2</v>
      </c>
      <c r="S649" s="677">
        <v>1</v>
      </c>
      <c r="T649" s="744">
        <v>0.5</v>
      </c>
      <c r="U649" s="700">
        <v>1</v>
      </c>
    </row>
    <row r="650" spans="1:21" ht="14.4" customHeight="1" x14ac:dyDescent="0.3">
      <c r="A650" s="660">
        <v>50</v>
      </c>
      <c r="B650" s="661" t="s">
        <v>564</v>
      </c>
      <c r="C650" s="661" t="s">
        <v>3508</v>
      </c>
      <c r="D650" s="742" t="s">
        <v>4522</v>
      </c>
      <c r="E650" s="743" t="s">
        <v>3519</v>
      </c>
      <c r="F650" s="661" t="s">
        <v>3503</v>
      </c>
      <c r="G650" s="661" t="s">
        <v>3570</v>
      </c>
      <c r="H650" s="661" t="s">
        <v>1311</v>
      </c>
      <c r="I650" s="661" t="s">
        <v>1433</v>
      </c>
      <c r="J650" s="661" t="s">
        <v>1434</v>
      </c>
      <c r="K650" s="661" t="s">
        <v>3368</v>
      </c>
      <c r="L650" s="662">
        <v>2026.32</v>
      </c>
      <c r="M650" s="662">
        <v>10131.6</v>
      </c>
      <c r="N650" s="661">
        <v>5</v>
      </c>
      <c r="O650" s="744">
        <v>3</v>
      </c>
      <c r="P650" s="662">
        <v>8105.28</v>
      </c>
      <c r="Q650" s="677">
        <v>0.79999999999999993</v>
      </c>
      <c r="R650" s="661">
        <v>4</v>
      </c>
      <c r="S650" s="677">
        <v>0.8</v>
      </c>
      <c r="T650" s="744">
        <v>2</v>
      </c>
      <c r="U650" s="700">
        <v>0.66666666666666663</v>
      </c>
    </row>
    <row r="651" spans="1:21" ht="14.4" customHeight="1" x14ac:dyDescent="0.3">
      <c r="A651" s="660">
        <v>50</v>
      </c>
      <c r="B651" s="661" t="s">
        <v>564</v>
      </c>
      <c r="C651" s="661" t="s">
        <v>3508</v>
      </c>
      <c r="D651" s="742" t="s">
        <v>4522</v>
      </c>
      <c r="E651" s="743" t="s">
        <v>3519</v>
      </c>
      <c r="F651" s="661" t="s">
        <v>3503</v>
      </c>
      <c r="G651" s="661" t="s">
        <v>4214</v>
      </c>
      <c r="H651" s="661" t="s">
        <v>565</v>
      </c>
      <c r="I651" s="661" t="s">
        <v>4215</v>
      </c>
      <c r="J651" s="661" t="s">
        <v>2584</v>
      </c>
      <c r="K651" s="661" t="s">
        <v>4216</v>
      </c>
      <c r="L651" s="662">
        <v>43.76</v>
      </c>
      <c r="M651" s="662">
        <v>43.76</v>
      </c>
      <c r="N651" s="661">
        <v>1</v>
      </c>
      <c r="O651" s="744">
        <v>1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50</v>
      </c>
      <c r="B652" s="661" t="s">
        <v>564</v>
      </c>
      <c r="C652" s="661" t="s">
        <v>3508</v>
      </c>
      <c r="D652" s="742" t="s">
        <v>4522</v>
      </c>
      <c r="E652" s="743" t="s">
        <v>3519</v>
      </c>
      <c r="F652" s="661" t="s">
        <v>3503</v>
      </c>
      <c r="G652" s="661" t="s">
        <v>3686</v>
      </c>
      <c r="H652" s="661" t="s">
        <v>565</v>
      </c>
      <c r="I652" s="661" t="s">
        <v>4022</v>
      </c>
      <c r="J652" s="661" t="s">
        <v>4023</v>
      </c>
      <c r="K652" s="661" t="s">
        <v>4024</v>
      </c>
      <c r="L652" s="662">
        <v>23.72</v>
      </c>
      <c r="M652" s="662">
        <v>71.16</v>
      </c>
      <c r="N652" s="661">
        <v>3</v>
      </c>
      <c r="O652" s="744">
        <v>0.5</v>
      </c>
      <c r="P652" s="662"/>
      <c r="Q652" s="677">
        <v>0</v>
      </c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50</v>
      </c>
      <c r="B653" s="661" t="s">
        <v>564</v>
      </c>
      <c r="C653" s="661" t="s">
        <v>3508</v>
      </c>
      <c r="D653" s="742" t="s">
        <v>4522</v>
      </c>
      <c r="E653" s="743" t="s">
        <v>3519</v>
      </c>
      <c r="F653" s="661" t="s">
        <v>3503</v>
      </c>
      <c r="G653" s="661" t="s">
        <v>4217</v>
      </c>
      <c r="H653" s="661" t="s">
        <v>565</v>
      </c>
      <c r="I653" s="661" t="s">
        <v>4218</v>
      </c>
      <c r="J653" s="661" t="s">
        <v>2041</v>
      </c>
      <c r="K653" s="661" t="s">
        <v>4219</v>
      </c>
      <c r="L653" s="662">
        <v>96.84</v>
      </c>
      <c r="M653" s="662">
        <v>193.68</v>
      </c>
      <c r="N653" s="661">
        <v>2</v>
      </c>
      <c r="O653" s="744">
        <v>0.5</v>
      </c>
      <c r="P653" s="662">
        <v>193.68</v>
      </c>
      <c r="Q653" s="677">
        <v>1</v>
      </c>
      <c r="R653" s="661">
        <v>2</v>
      </c>
      <c r="S653" s="677">
        <v>1</v>
      </c>
      <c r="T653" s="744">
        <v>0.5</v>
      </c>
      <c r="U653" s="700">
        <v>1</v>
      </c>
    </row>
    <row r="654" spans="1:21" ht="14.4" customHeight="1" x14ac:dyDescent="0.3">
      <c r="A654" s="660">
        <v>50</v>
      </c>
      <c r="B654" s="661" t="s">
        <v>564</v>
      </c>
      <c r="C654" s="661" t="s">
        <v>3508</v>
      </c>
      <c r="D654" s="742" t="s">
        <v>4522</v>
      </c>
      <c r="E654" s="743" t="s">
        <v>3519</v>
      </c>
      <c r="F654" s="661" t="s">
        <v>3503</v>
      </c>
      <c r="G654" s="661" t="s">
        <v>4217</v>
      </c>
      <c r="H654" s="661" t="s">
        <v>565</v>
      </c>
      <c r="I654" s="661" t="s">
        <v>4220</v>
      </c>
      <c r="J654" s="661" t="s">
        <v>4221</v>
      </c>
      <c r="K654" s="661" t="s">
        <v>4222</v>
      </c>
      <c r="L654" s="662">
        <v>161.4</v>
      </c>
      <c r="M654" s="662">
        <v>161.4</v>
      </c>
      <c r="N654" s="661">
        <v>1</v>
      </c>
      <c r="O654" s="744">
        <v>0.5</v>
      </c>
      <c r="P654" s="662">
        <v>161.4</v>
      </c>
      <c r="Q654" s="677">
        <v>1</v>
      </c>
      <c r="R654" s="661">
        <v>1</v>
      </c>
      <c r="S654" s="677">
        <v>1</v>
      </c>
      <c r="T654" s="744">
        <v>0.5</v>
      </c>
      <c r="U654" s="700">
        <v>1</v>
      </c>
    </row>
    <row r="655" spans="1:21" ht="14.4" customHeight="1" x14ac:dyDescent="0.3">
      <c r="A655" s="660">
        <v>50</v>
      </c>
      <c r="B655" s="661" t="s">
        <v>564</v>
      </c>
      <c r="C655" s="661" t="s">
        <v>3508</v>
      </c>
      <c r="D655" s="742" t="s">
        <v>4522</v>
      </c>
      <c r="E655" s="743" t="s">
        <v>3519</v>
      </c>
      <c r="F655" s="661" t="s">
        <v>3503</v>
      </c>
      <c r="G655" s="661" t="s">
        <v>4223</v>
      </c>
      <c r="H655" s="661" t="s">
        <v>565</v>
      </c>
      <c r="I655" s="661" t="s">
        <v>4224</v>
      </c>
      <c r="J655" s="661" t="s">
        <v>4225</v>
      </c>
      <c r="K655" s="661" t="s">
        <v>4226</v>
      </c>
      <c r="L655" s="662">
        <v>0</v>
      </c>
      <c r="M655" s="662">
        <v>0</v>
      </c>
      <c r="N655" s="661">
        <v>1</v>
      </c>
      <c r="O655" s="744">
        <v>0.5</v>
      </c>
      <c r="P655" s="662"/>
      <c r="Q655" s="677"/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50</v>
      </c>
      <c r="B656" s="661" t="s">
        <v>564</v>
      </c>
      <c r="C656" s="661" t="s">
        <v>3508</v>
      </c>
      <c r="D656" s="742" t="s">
        <v>4522</v>
      </c>
      <c r="E656" s="743" t="s">
        <v>3519</v>
      </c>
      <c r="F656" s="661" t="s">
        <v>3503</v>
      </c>
      <c r="G656" s="661" t="s">
        <v>3688</v>
      </c>
      <c r="H656" s="661" t="s">
        <v>565</v>
      </c>
      <c r="I656" s="661" t="s">
        <v>4227</v>
      </c>
      <c r="J656" s="661" t="s">
        <v>885</v>
      </c>
      <c r="K656" s="661" t="s">
        <v>4228</v>
      </c>
      <c r="L656" s="662">
        <v>0</v>
      </c>
      <c r="M656" s="662">
        <v>0</v>
      </c>
      <c r="N656" s="661">
        <v>5</v>
      </c>
      <c r="O656" s="744">
        <v>2.5</v>
      </c>
      <c r="P656" s="662">
        <v>0</v>
      </c>
      <c r="Q656" s="677"/>
      <c r="R656" s="661">
        <v>2</v>
      </c>
      <c r="S656" s="677">
        <v>0.4</v>
      </c>
      <c r="T656" s="744">
        <v>1.5</v>
      </c>
      <c r="U656" s="700">
        <v>0.6</v>
      </c>
    </row>
    <row r="657" spans="1:21" ht="14.4" customHeight="1" x14ac:dyDescent="0.3">
      <c r="A657" s="660">
        <v>50</v>
      </c>
      <c r="B657" s="661" t="s">
        <v>564</v>
      </c>
      <c r="C657" s="661" t="s">
        <v>3508</v>
      </c>
      <c r="D657" s="742" t="s">
        <v>4522</v>
      </c>
      <c r="E657" s="743" t="s">
        <v>3519</v>
      </c>
      <c r="F657" s="661" t="s">
        <v>3503</v>
      </c>
      <c r="G657" s="661" t="s">
        <v>4025</v>
      </c>
      <c r="H657" s="661" t="s">
        <v>565</v>
      </c>
      <c r="I657" s="661" t="s">
        <v>853</v>
      </c>
      <c r="J657" s="661" t="s">
        <v>854</v>
      </c>
      <c r="K657" s="661" t="s">
        <v>959</v>
      </c>
      <c r="L657" s="662">
        <v>0</v>
      </c>
      <c r="M657" s="662">
        <v>0</v>
      </c>
      <c r="N657" s="661">
        <v>4</v>
      </c>
      <c r="O657" s="744">
        <v>1</v>
      </c>
      <c r="P657" s="662">
        <v>0</v>
      </c>
      <c r="Q657" s="677"/>
      <c r="R657" s="661">
        <v>4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50</v>
      </c>
      <c r="B658" s="661" t="s">
        <v>564</v>
      </c>
      <c r="C658" s="661" t="s">
        <v>3508</v>
      </c>
      <c r="D658" s="742" t="s">
        <v>4522</v>
      </c>
      <c r="E658" s="743" t="s">
        <v>3519</v>
      </c>
      <c r="F658" s="661" t="s">
        <v>3503</v>
      </c>
      <c r="G658" s="661" t="s">
        <v>4229</v>
      </c>
      <c r="H658" s="661" t="s">
        <v>565</v>
      </c>
      <c r="I658" s="661" t="s">
        <v>4230</v>
      </c>
      <c r="J658" s="661" t="s">
        <v>4231</v>
      </c>
      <c r="K658" s="661" t="s">
        <v>3393</v>
      </c>
      <c r="L658" s="662">
        <v>0</v>
      </c>
      <c r="M658" s="662">
        <v>0</v>
      </c>
      <c r="N658" s="661">
        <v>1</v>
      </c>
      <c r="O658" s="744">
        <v>1</v>
      </c>
      <c r="P658" s="662"/>
      <c r="Q658" s="677"/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50</v>
      </c>
      <c r="B659" s="661" t="s">
        <v>564</v>
      </c>
      <c r="C659" s="661" t="s">
        <v>3508</v>
      </c>
      <c r="D659" s="742" t="s">
        <v>4522</v>
      </c>
      <c r="E659" s="743" t="s">
        <v>3519</v>
      </c>
      <c r="F659" s="661" t="s">
        <v>3503</v>
      </c>
      <c r="G659" s="661" t="s">
        <v>4124</v>
      </c>
      <c r="H659" s="661" t="s">
        <v>1311</v>
      </c>
      <c r="I659" s="661" t="s">
        <v>4125</v>
      </c>
      <c r="J659" s="661" t="s">
        <v>4126</v>
      </c>
      <c r="K659" s="661" t="s">
        <v>4127</v>
      </c>
      <c r="L659" s="662">
        <v>556.04</v>
      </c>
      <c r="M659" s="662">
        <v>556.04</v>
      </c>
      <c r="N659" s="661">
        <v>1</v>
      </c>
      <c r="O659" s="744">
        <v>0.5</v>
      </c>
      <c r="P659" s="662"/>
      <c r="Q659" s="677">
        <v>0</v>
      </c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50</v>
      </c>
      <c r="B660" s="661" t="s">
        <v>564</v>
      </c>
      <c r="C660" s="661" t="s">
        <v>3508</v>
      </c>
      <c r="D660" s="742" t="s">
        <v>4522</v>
      </c>
      <c r="E660" s="743" t="s">
        <v>3519</v>
      </c>
      <c r="F660" s="661" t="s">
        <v>3503</v>
      </c>
      <c r="G660" s="661" t="s">
        <v>4158</v>
      </c>
      <c r="H660" s="661" t="s">
        <v>565</v>
      </c>
      <c r="I660" s="661" t="s">
        <v>4232</v>
      </c>
      <c r="J660" s="661" t="s">
        <v>4233</v>
      </c>
      <c r="K660" s="661" t="s">
        <v>724</v>
      </c>
      <c r="L660" s="662">
        <v>58.29</v>
      </c>
      <c r="M660" s="662">
        <v>233.16</v>
      </c>
      <c r="N660" s="661">
        <v>4</v>
      </c>
      <c r="O660" s="744">
        <v>0.5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50</v>
      </c>
      <c r="B661" s="661" t="s">
        <v>564</v>
      </c>
      <c r="C661" s="661" t="s">
        <v>3508</v>
      </c>
      <c r="D661" s="742" t="s">
        <v>4522</v>
      </c>
      <c r="E661" s="743" t="s">
        <v>3519</v>
      </c>
      <c r="F661" s="661" t="s">
        <v>3503</v>
      </c>
      <c r="G661" s="661" t="s">
        <v>3530</v>
      </c>
      <c r="H661" s="661" t="s">
        <v>565</v>
      </c>
      <c r="I661" s="661" t="s">
        <v>888</v>
      </c>
      <c r="J661" s="661" t="s">
        <v>3532</v>
      </c>
      <c r="K661" s="661" t="s">
        <v>3580</v>
      </c>
      <c r="L661" s="662">
        <v>63.7</v>
      </c>
      <c r="M661" s="662">
        <v>573.29999999999995</v>
      </c>
      <c r="N661" s="661">
        <v>9</v>
      </c>
      <c r="O661" s="744">
        <v>3.5</v>
      </c>
      <c r="P661" s="662">
        <v>191.10000000000002</v>
      </c>
      <c r="Q661" s="677">
        <v>0.33333333333333343</v>
      </c>
      <c r="R661" s="661">
        <v>3</v>
      </c>
      <c r="S661" s="677">
        <v>0.33333333333333331</v>
      </c>
      <c r="T661" s="744">
        <v>1.5</v>
      </c>
      <c r="U661" s="700">
        <v>0.42857142857142855</v>
      </c>
    </row>
    <row r="662" spans="1:21" ht="14.4" customHeight="1" x14ac:dyDescent="0.3">
      <c r="A662" s="660">
        <v>50</v>
      </c>
      <c r="B662" s="661" t="s">
        <v>564</v>
      </c>
      <c r="C662" s="661" t="s">
        <v>3508</v>
      </c>
      <c r="D662" s="742" t="s">
        <v>4522</v>
      </c>
      <c r="E662" s="743" t="s">
        <v>3519</v>
      </c>
      <c r="F662" s="661" t="s">
        <v>3503</v>
      </c>
      <c r="G662" s="661" t="s">
        <v>3703</v>
      </c>
      <c r="H662" s="661" t="s">
        <v>565</v>
      </c>
      <c r="I662" s="661" t="s">
        <v>4234</v>
      </c>
      <c r="J662" s="661" t="s">
        <v>4235</v>
      </c>
      <c r="K662" s="661" t="s">
        <v>1455</v>
      </c>
      <c r="L662" s="662">
        <v>46.25</v>
      </c>
      <c r="M662" s="662">
        <v>138.75</v>
      </c>
      <c r="N662" s="661">
        <v>3</v>
      </c>
      <c r="O662" s="744">
        <v>0.5</v>
      </c>
      <c r="P662" s="662"/>
      <c r="Q662" s="677">
        <v>0</v>
      </c>
      <c r="R662" s="661"/>
      <c r="S662" s="677">
        <v>0</v>
      </c>
      <c r="T662" s="744"/>
      <c r="U662" s="700">
        <v>0</v>
      </c>
    </row>
    <row r="663" spans="1:21" ht="14.4" customHeight="1" x14ac:dyDescent="0.3">
      <c r="A663" s="660">
        <v>50</v>
      </c>
      <c r="B663" s="661" t="s">
        <v>564</v>
      </c>
      <c r="C663" s="661" t="s">
        <v>3508</v>
      </c>
      <c r="D663" s="742" t="s">
        <v>4522</v>
      </c>
      <c r="E663" s="743" t="s">
        <v>3519</v>
      </c>
      <c r="F663" s="661" t="s">
        <v>3503</v>
      </c>
      <c r="G663" s="661" t="s">
        <v>3708</v>
      </c>
      <c r="H663" s="661" t="s">
        <v>565</v>
      </c>
      <c r="I663" s="661" t="s">
        <v>821</v>
      </c>
      <c r="J663" s="661" t="s">
        <v>822</v>
      </c>
      <c r="K663" s="661" t="s">
        <v>3709</v>
      </c>
      <c r="L663" s="662">
        <v>156.77000000000001</v>
      </c>
      <c r="M663" s="662">
        <v>31040.460000000006</v>
      </c>
      <c r="N663" s="661">
        <v>198</v>
      </c>
      <c r="O663" s="744">
        <v>40.5</v>
      </c>
      <c r="P663" s="662">
        <v>13168.680000000004</v>
      </c>
      <c r="Q663" s="677">
        <v>0.42424242424242425</v>
      </c>
      <c r="R663" s="661">
        <v>84</v>
      </c>
      <c r="S663" s="677">
        <v>0.42424242424242425</v>
      </c>
      <c r="T663" s="744">
        <v>15</v>
      </c>
      <c r="U663" s="700">
        <v>0.37037037037037035</v>
      </c>
    </row>
    <row r="664" spans="1:21" ht="14.4" customHeight="1" x14ac:dyDescent="0.3">
      <c r="A664" s="660">
        <v>50</v>
      </c>
      <c r="B664" s="661" t="s">
        <v>564</v>
      </c>
      <c r="C664" s="661" t="s">
        <v>3508</v>
      </c>
      <c r="D664" s="742" t="s">
        <v>4522</v>
      </c>
      <c r="E664" s="743" t="s">
        <v>3519</v>
      </c>
      <c r="F664" s="661" t="s">
        <v>3503</v>
      </c>
      <c r="G664" s="661" t="s">
        <v>4236</v>
      </c>
      <c r="H664" s="661" t="s">
        <v>1311</v>
      </c>
      <c r="I664" s="661" t="s">
        <v>4237</v>
      </c>
      <c r="J664" s="661" t="s">
        <v>4238</v>
      </c>
      <c r="K664" s="661" t="s">
        <v>2081</v>
      </c>
      <c r="L664" s="662">
        <v>287.95999999999998</v>
      </c>
      <c r="M664" s="662">
        <v>287.95999999999998</v>
      </c>
      <c r="N664" s="661">
        <v>1</v>
      </c>
      <c r="O664" s="744">
        <v>0.5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50</v>
      </c>
      <c r="B665" s="661" t="s">
        <v>564</v>
      </c>
      <c r="C665" s="661" t="s">
        <v>3508</v>
      </c>
      <c r="D665" s="742" t="s">
        <v>4522</v>
      </c>
      <c r="E665" s="743" t="s">
        <v>3519</v>
      </c>
      <c r="F665" s="661" t="s">
        <v>3503</v>
      </c>
      <c r="G665" s="661" t="s">
        <v>4236</v>
      </c>
      <c r="H665" s="661" t="s">
        <v>1311</v>
      </c>
      <c r="I665" s="661" t="s">
        <v>4239</v>
      </c>
      <c r="J665" s="661" t="s">
        <v>4240</v>
      </c>
      <c r="K665" s="661" t="s">
        <v>2081</v>
      </c>
      <c r="L665" s="662">
        <v>238.69</v>
      </c>
      <c r="M665" s="662">
        <v>238.69</v>
      </c>
      <c r="N665" s="661">
        <v>1</v>
      </c>
      <c r="O665" s="744">
        <v>0.5</v>
      </c>
      <c r="P665" s="662">
        <v>238.69</v>
      </c>
      <c r="Q665" s="677">
        <v>1</v>
      </c>
      <c r="R665" s="661">
        <v>1</v>
      </c>
      <c r="S665" s="677">
        <v>1</v>
      </c>
      <c r="T665" s="744">
        <v>0.5</v>
      </c>
      <c r="U665" s="700">
        <v>1</v>
      </c>
    </row>
    <row r="666" spans="1:21" ht="14.4" customHeight="1" x14ac:dyDescent="0.3">
      <c r="A666" s="660">
        <v>50</v>
      </c>
      <c r="B666" s="661" t="s">
        <v>564</v>
      </c>
      <c r="C666" s="661" t="s">
        <v>3508</v>
      </c>
      <c r="D666" s="742" t="s">
        <v>4522</v>
      </c>
      <c r="E666" s="743" t="s">
        <v>3519</v>
      </c>
      <c r="F666" s="661" t="s">
        <v>3503</v>
      </c>
      <c r="G666" s="661" t="s">
        <v>3999</v>
      </c>
      <c r="H666" s="661" t="s">
        <v>565</v>
      </c>
      <c r="I666" s="661" t="s">
        <v>2951</v>
      </c>
      <c r="J666" s="661" t="s">
        <v>2952</v>
      </c>
      <c r="K666" s="661" t="s">
        <v>4000</v>
      </c>
      <c r="L666" s="662">
        <v>58.59</v>
      </c>
      <c r="M666" s="662">
        <v>58.59</v>
      </c>
      <c r="N666" s="661">
        <v>1</v>
      </c>
      <c r="O666" s="744">
        <v>1</v>
      </c>
      <c r="P666" s="662"/>
      <c r="Q666" s="677">
        <v>0</v>
      </c>
      <c r="R666" s="661"/>
      <c r="S666" s="677">
        <v>0</v>
      </c>
      <c r="T666" s="744"/>
      <c r="U666" s="700">
        <v>0</v>
      </c>
    </row>
    <row r="667" spans="1:21" ht="14.4" customHeight="1" x14ac:dyDescent="0.3">
      <c r="A667" s="660">
        <v>50</v>
      </c>
      <c r="B667" s="661" t="s">
        <v>564</v>
      </c>
      <c r="C667" s="661" t="s">
        <v>3508</v>
      </c>
      <c r="D667" s="742" t="s">
        <v>4522</v>
      </c>
      <c r="E667" s="743" t="s">
        <v>3519</v>
      </c>
      <c r="F667" s="661" t="s">
        <v>3503</v>
      </c>
      <c r="G667" s="661" t="s">
        <v>4241</v>
      </c>
      <c r="H667" s="661" t="s">
        <v>565</v>
      </c>
      <c r="I667" s="661" t="s">
        <v>4242</v>
      </c>
      <c r="J667" s="661" t="s">
        <v>4243</v>
      </c>
      <c r="K667" s="661" t="s">
        <v>4244</v>
      </c>
      <c r="L667" s="662">
        <v>89.91</v>
      </c>
      <c r="M667" s="662">
        <v>89.91</v>
      </c>
      <c r="N667" s="661">
        <v>1</v>
      </c>
      <c r="O667" s="744">
        <v>1</v>
      </c>
      <c r="P667" s="662">
        <v>89.91</v>
      </c>
      <c r="Q667" s="677">
        <v>1</v>
      </c>
      <c r="R667" s="661">
        <v>1</v>
      </c>
      <c r="S667" s="677">
        <v>1</v>
      </c>
      <c r="T667" s="744">
        <v>1</v>
      </c>
      <c r="U667" s="700">
        <v>1</v>
      </c>
    </row>
    <row r="668" spans="1:21" ht="14.4" customHeight="1" x14ac:dyDescent="0.3">
      <c r="A668" s="660">
        <v>50</v>
      </c>
      <c r="B668" s="661" t="s">
        <v>564</v>
      </c>
      <c r="C668" s="661" t="s">
        <v>3508</v>
      </c>
      <c r="D668" s="742" t="s">
        <v>4522</v>
      </c>
      <c r="E668" s="743" t="s">
        <v>3519</v>
      </c>
      <c r="F668" s="661" t="s">
        <v>3503</v>
      </c>
      <c r="G668" s="661" t="s">
        <v>4245</v>
      </c>
      <c r="H668" s="661" t="s">
        <v>565</v>
      </c>
      <c r="I668" s="661" t="s">
        <v>671</v>
      </c>
      <c r="J668" s="661" t="s">
        <v>672</v>
      </c>
      <c r="K668" s="661" t="s">
        <v>4246</v>
      </c>
      <c r="L668" s="662">
        <v>27.28</v>
      </c>
      <c r="M668" s="662">
        <v>54.56</v>
      </c>
      <c r="N668" s="661">
        <v>2</v>
      </c>
      <c r="O668" s="744">
        <v>0.5</v>
      </c>
      <c r="P668" s="662"/>
      <c r="Q668" s="677">
        <v>0</v>
      </c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50</v>
      </c>
      <c r="B669" s="661" t="s">
        <v>564</v>
      </c>
      <c r="C669" s="661" t="s">
        <v>3508</v>
      </c>
      <c r="D669" s="742" t="s">
        <v>4522</v>
      </c>
      <c r="E669" s="743" t="s">
        <v>3519</v>
      </c>
      <c r="F669" s="661" t="s">
        <v>3503</v>
      </c>
      <c r="G669" s="661" t="s">
        <v>4247</v>
      </c>
      <c r="H669" s="661" t="s">
        <v>565</v>
      </c>
      <c r="I669" s="661" t="s">
        <v>4248</v>
      </c>
      <c r="J669" s="661" t="s">
        <v>4249</v>
      </c>
      <c r="K669" s="661" t="s">
        <v>3394</v>
      </c>
      <c r="L669" s="662">
        <v>0</v>
      </c>
      <c r="M669" s="662">
        <v>0</v>
      </c>
      <c r="N669" s="661">
        <v>2</v>
      </c>
      <c r="O669" s="744">
        <v>0.5</v>
      </c>
      <c r="P669" s="662"/>
      <c r="Q669" s="677"/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50</v>
      </c>
      <c r="B670" s="661" t="s">
        <v>564</v>
      </c>
      <c r="C670" s="661" t="s">
        <v>3508</v>
      </c>
      <c r="D670" s="742" t="s">
        <v>4522</v>
      </c>
      <c r="E670" s="743" t="s">
        <v>3519</v>
      </c>
      <c r="F670" s="661" t="s">
        <v>3503</v>
      </c>
      <c r="G670" s="661" t="s">
        <v>4055</v>
      </c>
      <c r="H670" s="661" t="s">
        <v>565</v>
      </c>
      <c r="I670" s="661" t="s">
        <v>4250</v>
      </c>
      <c r="J670" s="661" t="s">
        <v>4251</v>
      </c>
      <c r="K670" s="661" t="s">
        <v>1631</v>
      </c>
      <c r="L670" s="662">
        <v>0</v>
      </c>
      <c r="M670" s="662">
        <v>0</v>
      </c>
      <c r="N670" s="661">
        <v>2</v>
      </c>
      <c r="O670" s="744">
        <v>1</v>
      </c>
      <c r="P670" s="662">
        <v>0</v>
      </c>
      <c r="Q670" s="677"/>
      <c r="R670" s="661">
        <v>2</v>
      </c>
      <c r="S670" s="677">
        <v>1</v>
      </c>
      <c r="T670" s="744">
        <v>1</v>
      </c>
      <c r="U670" s="700">
        <v>1</v>
      </c>
    </row>
    <row r="671" spans="1:21" ht="14.4" customHeight="1" x14ac:dyDescent="0.3">
      <c r="A671" s="660">
        <v>50</v>
      </c>
      <c r="B671" s="661" t="s">
        <v>564</v>
      </c>
      <c r="C671" s="661" t="s">
        <v>3508</v>
      </c>
      <c r="D671" s="742" t="s">
        <v>4522</v>
      </c>
      <c r="E671" s="743" t="s">
        <v>3519</v>
      </c>
      <c r="F671" s="661" t="s">
        <v>3503</v>
      </c>
      <c r="G671" s="661" t="s">
        <v>4055</v>
      </c>
      <c r="H671" s="661" t="s">
        <v>565</v>
      </c>
      <c r="I671" s="661" t="s">
        <v>2189</v>
      </c>
      <c r="J671" s="661" t="s">
        <v>2190</v>
      </c>
      <c r="K671" s="661" t="s">
        <v>1631</v>
      </c>
      <c r="L671" s="662">
        <v>111.72</v>
      </c>
      <c r="M671" s="662">
        <v>335.15999999999997</v>
      </c>
      <c r="N671" s="661">
        <v>3</v>
      </c>
      <c r="O671" s="744">
        <v>2</v>
      </c>
      <c r="P671" s="662">
        <v>223.44</v>
      </c>
      <c r="Q671" s="677">
        <v>0.66666666666666674</v>
      </c>
      <c r="R671" s="661">
        <v>2</v>
      </c>
      <c r="S671" s="677">
        <v>0.66666666666666663</v>
      </c>
      <c r="T671" s="744">
        <v>1</v>
      </c>
      <c r="U671" s="700">
        <v>0.5</v>
      </c>
    </row>
    <row r="672" spans="1:21" ht="14.4" customHeight="1" x14ac:dyDescent="0.3">
      <c r="A672" s="660">
        <v>50</v>
      </c>
      <c r="B672" s="661" t="s">
        <v>564</v>
      </c>
      <c r="C672" s="661" t="s">
        <v>3508</v>
      </c>
      <c r="D672" s="742" t="s">
        <v>4522</v>
      </c>
      <c r="E672" s="743" t="s">
        <v>3519</v>
      </c>
      <c r="F672" s="661" t="s">
        <v>3503</v>
      </c>
      <c r="G672" s="661" t="s">
        <v>4055</v>
      </c>
      <c r="H672" s="661" t="s">
        <v>565</v>
      </c>
      <c r="I672" s="661" t="s">
        <v>4252</v>
      </c>
      <c r="J672" s="661" t="s">
        <v>2190</v>
      </c>
      <c r="K672" s="661" t="s">
        <v>4253</v>
      </c>
      <c r="L672" s="662">
        <v>0</v>
      </c>
      <c r="M672" s="662">
        <v>0</v>
      </c>
      <c r="N672" s="661">
        <v>2</v>
      </c>
      <c r="O672" s="744">
        <v>1</v>
      </c>
      <c r="P672" s="662"/>
      <c r="Q672" s="677"/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50</v>
      </c>
      <c r="B673" s="661" t="s">
        <v>564</v>
      </c>
      <c r="C673" s="661" t="s">
        <v>3508</v>
      </c>
      <c r="D673" s="742" t="s">
        <v>4522</v>
      </c>
      <c r="E673" s="743" t="s">
        <v>3519</v>
      </c>
      <c r="F673" s="661" t="s">
        <v>3503</v>
      </c>
      <c r="G673" s="661" t="s">
        <v>4055</v>
      </c>
      <c r="H673" s="661" t="s">
        <v>565</v>
      </c>
      <c r="I673" s="661" t="s">
        <v>3075</v>
      </c>
      <c r="J673" s="661" t="s">
        <v>2190</v>
      </c>
      <c r="K673" s="661" t="s">
        <v>1631</v>
      </c>
      <c r="L673" s="662">
        <v>111.72</v>
      </c>
      <c r="M673" s="662">
        <v>111.72</v>
      </c>
      <c r="N673" s="661">
        <v>1</v>
      </c>
      <c r="O673" s="744">
        <v>0.5</v>
      </c>
      <c r="P673" s="662">
        <v>111.72</v>
      </c>
      <c r="Q673" s="677">
        <v>1</v>
      </c>
      <c r="R673" s="661">
        <v>1</v>
      </c>
      <c r="S673" s="677">
        <v>1</v>
      </c>
      <c r="T673" s="744">
        <v>0.5</v>
      </c>
      <c r="U673" s="700">
        <v>1</v>
      </c>
    </row>
    <row r="674" spans="1:21" ht="14.4" customHeight="1" x14ac:dyDescent="0.3">
      <c r="A674" s="660">
        <v>50</v>
      </c>
      <c r="B674" s="661" t="s">
        <v>564</v>
      </c>
      <c r="C674" s="661" t="s">
        <v>3508</v>
      </c>
      <c r="D674" s="742" t="s">
        <v>4522</v>
      </c>
      <c r="E674" s="743" t="s">
        <v>3519</v>
      </c>
      <c r="F674" s="661" t="s">
        <v>3503</v>
      </c>
      <c r="G674" s="661" t="s">
        <v>3538</v>
      </c>
      <c r="H674" s="661" t="s">
        <v>1311</v>
      </c>
      <c r="I674" s="661" t="s">
        <v>1574</v>
      </c>
      <c r="J674" s="661" t="s">
        <v>1562</v>
      </c>
      <c r="K674" s="661" t="s">
        <v>1575</v>
      </c>
      <c r="L674" s="662">
        <v>186.87</v>
      </c>
      <c r="M674" s="662">
        <v>1868.7</v>
      </c>
      <c r="N674" s="661">
        <v>10</v>
      </c>
      <c r="O674" s="744">
        <v>4</v>
      </c>
      <c r="P674" s="662">
        <v>747.48</v>
      </c>
      <c r="Q674" s="677">
        <v>0.4</v>
      </c>
      <c r="R674" s="661">
        <v>4</v>
      </c>
      <c r="S674" s="677">
        <v>0.4</v>
      </c>
      <c r="T674" s="744">
        <v>1.5</v>
      </c>
      <c r="U674" s="700">
        <v>0.375</v>
      </c>
    </row>
    <row r="675" spans="1:21" ht="14.4" customHeight="1" x14ac:dyDescent="0.3">
      <c r="A675" s="660">
        <v>50</v>
      </c>
      <c r="B675" s="661" t="s">
        <v>564</v>
      </c>
      <c r="C675" s="661" t="s">
        <v>3508</v>
      </c>
      <c r="D675" s="742" t="s">
        <v>4522</v>
      </c>
      <c r="E675" s="743" t="s">
        <v>3519</v>
      </c>
      <c r="F675" s="661" t="s">
        <v>3503</v>
      </c>
      <c r="G675" s="661" t="s">
        <v>4254</v>
      </c>
      <c r="H675" s="661" t="s">
        <v>565</v>
      </c>
      <c r="I675" s="661" t="s">
        <v>3172</v>
      </c>
      <c r="J675" s="661" t="s">
        <v>4255</v>
      </c>
      <c r="K675" s="661" t="s">
        <v>4256</v>
      </c>
      <c r="L675" s="662">
        <v>0</v>
      </c>
      <c r="M675" s="662">
        <v>0</v>
      </c>
      <c r="N675" s="661">
        <v>6</v>
      </c>
      <c r="O675" s="744">
        <v>2.5</v>
      </c>
      <c r="P675" s="662">
        <v>0</v>
      </c>
      <c r="Q675" s="677"/>
      <c r="R675" s="661">
        <v>2</v>
      </c>
      <c r="S675" s="677">
        <v>0.33333333333333331</v>
      </c>
      <c r="T675" s="744">
        <v>0.5</v>
      </c>
      <c r="U675" s="700">
        <v>0.2</v>
      </c>
    </row>
    <row r="676" spans="1:21" ht="14.4" customHeight="1" x14ac:dyDescent="0.3">
      <c r="A676" s="660">
        <v>50</v>
      </c>
      <c r="B676" s="661" t="s">
        <v>564</v>
      </c>
      <c r="C676" s="661" t="s">
        <v>3508</v>
      </c>
      <c r="D676" s="742" t="s">
        <v>4522</v>
      </c>
      <c r="E676" s="743" t="s">
        <v>3519</v>
      </c>
      <c r="F676" s="661" t="s">
        <v>3503</v>
      </c>
      <c r="G676" s="661" t="s">
        <v>3541</v>
      </c>
      <c r="H676" s="661" t="s">
        <v>565</v>
      </c>
      <c r="I676" s="661" t="s">
        <v>968</v>
      </c>
      <c r="J676" s="661" t="s">
        <v>958</v>
      </c>
      <c r="K676" s="661" t="s">
        <v>969</v>
      </c>
      <c r="L676" s="662">
        <v>26.37</v>
      </c>
      <c r="M676" s="662">
        <v>52.74</v>
      </c>
      <c r="N676" s="661">
        <v>2</v>
      </c>
      <c r="O676" s="744">
        <v>0.5</v>
      </c>
      <c r="P676" s="662"/>
      <c r="Q676" s="677">
        <v>0</v>
      </c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50</v>
      </c>
      <c r="B677" s="661" t="s">
        <v>564</v>
      </c>
      <c r="C677" s="661" t="s">
        <v>3508</v>
      </c>
      <c r="D677" s="742" t="s">
        <v>4522</v>
      </c>
      <c r="E677" s="743" t="s">
        <v>3519</v>
      </c>
      <c r="F677" s="661" t="s">
        <v>3503</v>
      </c>
      <c r="G677" s="661" t="s">
        <v>3541</v>
      </c>
      <c r="H677" s="661" t="s">
        <v>565</v>
      </c>
      <c r="I677" s="661" t="s">
        <v>957</v>
      </c>
      <c r="J677" s="661" t="s">
        <v>958</v>
      </c>
      <c r="K677" s="661" t="s">
        <v>959</v>
      </c>
      <c r="L677" s="662">
        <v>52.75</v>
      </c>
      <c r="M677" s="662">
        <v>1002.25</v>
      </c>
      <c r="N677" s="661">
        <v>19</v>
      </c>
      <c r="O677" s="744">
        <v>9.5</v>
      </c>
      <c r="P677" s="662">
        <v>316.5</v>
      </c>
      <c r="Q677" s="677">
        <v>0.31578947368421051</v>
      </c>
      <c r="R677" s="661">
        <v>6</v>
      </c>
      <c r="S677" s="677">
        <v>0.31578947368421051</v>
      </c>
      <c r="T677" s="744">
        <v>3.5</v>
      </c>
      <c r="U677" s="700">
        <v>0.36842105263157893</v>
      </c>
    </row>
    <row r="678" spans="1:21" ht="14.4" customHeight="1" x14ac:dyDescent="0.3">
      <c r="A678" s="660">
        <v>50</v>
      </c>
      <c r="B678" s="661" t="s">
        <v>564</v>
      </c>
      <c r="C678" s="661" t="s">
        <v>3508</v>
      </c>
      <c r="D678" s="742" t="s">
        <v>4522</v>
      </c>
      <c r="E678" s="743" t="s">
        <v>3519</v>
      </c>
      <c r="F678" s="661" t="s">
        <v>3503</v>
      </c>
      <c r="G678" s="661" t="s">
        <v>3541</v>
      </c>
      <c r="H678" s="661" t="s">
        <v>565</v>
      </c>
      <c r="I678" s="661" t="s">
        <v>3631</v>
      </c>
      <c r="J678" s="661" t="s">
        <v>3595</v>
      </c>
      <c r="K678" s="661" t="s">
        <v>3632</v>
      </c>
      <c r="L678" s="662">
        <v>0</v>
      </c>
      <c r="M678" s="662">
        <v>0</v>
      </c>
      <c r="N678" s="661">
        <v>2</v>
      </c>
      <c r="O678" s="744">
        <v>0.5</v>
      </c>
      <c r="P678" s="662"/>
      <c r="Q678" s="677"/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50</v>
      </c>
      <c r="B679" s="661" t="s">
        <v>564</v>
      </c>
      <c r="C679" s="661" t="s">
        <v>3508</v>
      </c>
      <c r="D679" s="742" t="s">
        <v>4522</v>
      </c>
      <c r="E679" s="743" t="s">
        <v>3519</v>
      </c>
      <c r="F679" s="661" t="s">
        <v>3503</v>
      </c>
      <c r="G679" s="661" t="s">
        <v>3541</v>
      </c>
      <c r="H679" s="661" t="s">
        <v>565</v>
      </c>
      <c r="I679" s="661" t="s">
        <v>4257</v>
      </c>
      <c r="J679" s="661" t="s">
        <v>3877</v>
      </c>
      <c r="K679" s="661" t="s">
        <v>4258</v>
      </c>
      <c r="L679" s="662">
        <v>52.75</v>
      </c>
      <c r="M679" s="662">
        <v>52.75</v>
      </c>
      <c r="N679" s="661">
        <v>1</v>
      </c>
      <c r="O679" s="744">
        <v>0.5</v>
      </c>
      <c r="P679" s="662">
        <v>52.75</v>
      </c>
      <c r="Q679" s="677">
        <v>1</v>
      </c>
      <c r="R679" s="661">
        <v>1</v>
      </c>
      <c r="S679" s="677">
        <v>1</v>
      </c>
      <c r="T679" s="744">
        <v>0.5</v>
      </c>
      <c r="U679" s="700">
        <v>1</v>
      </c>
    </row>
    <row r="680" spans="1:21" ht="14.4" customHeight="1" x14ac:dyDescent="0.3">
      <c r="A680" s="660">
        <v>50</v>
      </c>
      <c r="B680" s="661" t="s">
        <v>564</v>
      </c>
      <c r="C680" s="661" t="s">
        <v>3508</v>
      </c>
      <c r="D680" s="742" t="s">
        <v>4522</v>
      </c>
      <c r="E680" s="743" t="s">
        <v>3519</v>
      </c>
      <c r="F680" s="661" t="s">
        <v>3503</v>
      </c>
      <c r="G680" s="661" t="s">
        <v>3541</v>
      </c>
      <c r="H680" s="661" t="s">
        <v>565</v>
      </c>
      <c r="I680" s="661" t="s">
        <v>4259</v>
      </c>
      <c r="J680" s="661" t="s">
        <v>3877</v>
      </c>
      <c r="K680" s="661" t="s">
        <v>4260</v>
      </c>
      <c r="L680" s="662">
        <v>0</v>
      </c>
      <c r="M680" s="662">
        <v>0</v>
      </c>
      <c r="N680" s="661">
        <v>1</v>
      </c>
      <c r="O680" s="744">
        <v>1</v>
      </c>
      <c r="P680" s="662">
        <v>0</v>
      </c>
      <c r="Q680" s="677"/>
      <c r="R680" s="661">
        <v>1</v>
      </c>
      <c r="S680" s="677">
        <v>1</v>
      </c>
      <c r="T680" s="744">
        <v>1</v>
      </c>
      <c r="U680" s="700">
        <v>1</v>
      </c>
    </row>
    <row r="681" spans="1:21" ht="14.4" customHeight="1" x14ac:dyDescent="0.3">
      <c r="A681" s="660">
        <v>50</v>
      </c>
      <c r="B681" s="661" t="s">
        <v>564</v>
      </c>
      <c r="C681" s="661" t="s">
        <v>3508</v>
      </c>
      <c r="D681" s="742" t="s">
        <v>4522</v>
      </c>
      <c r="E681" s="743" t="s">
        <v>3519</v>
      </c>
      <c r="F681" s="661" t="s">
        <v>3503</v>
      </c>
      <c r="G681" s="661" t="s">
        <v>4261</v>
      </c>
      <c r="H681" s="661" t="s">
        <v>565</v>
      </c>
      <c r="I681" s="661" t="s">
        <v>4262</v>
      </c>
      <c r="J681" s="661" t="s">
        <v>4263</v>
      </c>
      <c r="K681" s="661" t="s">
        <v>4264</v>
      </c>
      <c r="L681" s="662">
        <v>733.55</v>
      </c>
      <c r="M681" s="662">
        <v>1467.1</v>
      </c>
      <c r="N681" s="661">
        <v>2</v>
      </c>
      <c r="O681" s="744">
        <v>1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50</v>
      </c>
      <c r="B682" s="661" t="s">
        <v>564</v>
      </c>
      <c r="C682" s="661" t="s">
        <v>3508</v>
      </c>
      <c r="D682" s="742" t="s">
        <v>4522</v>
      </c>
      <c r="E682" s="743" t="s">
        <v>3519</v>
      </c>
      <c r="F682" s="661" t="s">
        <v>3503</v>
      </c>
      <c r="G682" s="661" t="s">
        <v>4265</v>
      </c>
      <c r="H682" s="661" t="s">
        <v>565</v>
      </c>
      <c r="I682" s="661" t="s">
        <v>4266</v>
      </c>
      <c r="J682" s="661" t="s">
        <v>4267</v>
      </c>
      <c r="K682" s="661" t="s">
        <v>4268</v>
      </c>
      <c r="L682" s="662">
        <v>49.45</v>
      </c>
      <c r="M682" s="662">
        <v>247.25</v>
      </c>
      <c r="N682" s="661">
        <v>5</v>
      </c>
      <c r="O682" s="744">
        <v>0.5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50</v>
      </c>
      <c r="B683" s="661" t="s">
        <v>564</v>
      </c>
      <c r="C683" s="661" t="s">
        <v>3508</v>
      </c>
      <c r="D683" s="742" t="s">
        <v>4522</v>
      </c>
      <c r="E683" s="743" t="s">
        <v>3519</v>
      </c>
      <c r="F683" s="661" t="s">
        <v>3503</v>
      </c>
      <c r="G683" s="661" t="s">
        <v>3990</v>
      </c>
      <c r="H683" s="661" t="s">
        <v>565</v>
      </c>
      <c r="I683" s="661" t="s">
        <v>4269</v>
      </c>
      <c r="J683" s="661" t="s">
        <v>4270</v>
      </c>
      <c r="K683" s="661" t="s">
        <v>4271</v>
      </c>
      <c r="L683" s="662">
        <v>0</v>
      </c>
      <c r="M683" s="662">
        <v>0</v>
      </c>
      <c r="N683" s="661">
        <v>2</v>
      </c>
      <c r="O683" s="744">
        <v>0.5</v>
      </c>
      <c r="P683" s="662"/>
      <c r="Q683" s="677"/>
      <c r="R683" s="661"/>
      <c r="S683" s="677">
        <v>0</v>
      </c>
      <c r="T683" s="744"/>
      <c r="U683" s="700">
        <v>0</v>
      </c>
    </row>
    <row r="684" spans="1:21" ht="14.4" customHeight="1" x14ac:dyDescent="0.3">
      <c r="A684" s="660">
        <v>50</v>
      </c>
      <c r="B684" s="661" t="s">
        <v>564</v>
      </c>
      <c r="C684" s="661" t="s">
        <v>3508</v>
      </c>
      <c r="D684" s="742" t="s">
        <v>4522</v>
      </c>
      <c r="E684" s="743" t="s">
        <v>3519</v>
      </c>
      <c r="F684" s="661" t="s">
        <v>3503</v>
      </c>
      <c r="G684" s="661" t="s">
        <v>3955</v>
      </c>
      <c r="H684" s="661" t="s">
        <v>565</v>
      </c>
      <c r="I684" s="661" t="s">
        <v>4272</v>
      </c>
      <c r="J684" s="661" t="s">
        <v>3957</v>
      </c>
      <c r="K684" s="661" t="s">
        <v>1441</v>
      </c>
      <c r="L684" s="662">
        <v>340.97</v>
      </c>
      <c r="M684" s="662">
        <v>340.97</v>
      </c>
      <c r="N684" s="661">
        <v>1</v>
      </c>
      <c r="O684" s="744">
        <v>0.5</v>
      </c>
      <c r="P684" s="662"/>
      <c r="Q684" s="677">
        <v>0</v>
      </c>
      <c r="R684" s="661"/>
      <c r="S684" s="677">
        <v>0</v>
      </c>
      <c r="T684" s="744"/>
      <c r="U684" s="700">
        <v>0</v>
      </c>
    </row>
    <row r="685" spans="1:21" ht="14.4" customHeight="1" x14ac:dyDescent="0.3">
      <c r="A685" s="660">
        <v>50</v>
      </c>
      <c r="B685" s="661" t="s">
        <v>564</v>
      </c>
      <c r="C685" s="661" t="s">
        <v>3508</v>
      </c>
      <c r="D685" s="742" t="s">
        <v>4522</v>
      </c>
      <c r="E685" s="743" t="s">
        <v>3519</v>
      </c>
      <c r="F685" s="661" t="s">
        <v>3503</v>
      </c>
      <c r="G685" s="661" t="s">
        <v>3735</v>
      </c>
      <c r="H685" s="661" t="s">
        <v>1311</v>
      </c>
      <c r="I685" s="661" t="s">
        <v>3736</v>
      </c>
      <c r="J685" s="661" t="s">
        <v>2121</v>
      </c>
      <c r="K685" s="661" t="s">
        <v>3737</v>
      </c>
      <c r="L685" s="662">
        <v>62.24</v>
      </c>
      <c r="M685" s="662">
        <v>124.48</v>
      </c>
      <c r="N685" s="661">
        <v>2</v>
      </c>
      <c r="O685" s="744">
        <v>1</v>
      </c>
      <c r="P685" s="662">
        <v>62.24</v>
      </c>
      <c r="Q685" s="677">
        <v>0.5</v>
      </c>
      <c r="R685" s="661">
        <v>1</v>
      </c>
      <c r="S685" s="677">
        <v>0.5</v>
      </c>
      <c r="T685" s="744">
        <v>0.5</v>
      </c>
      <c r="U685" s="700">
        <v>0.5</v>
      </c>
    </row>
    <row r="686" spans="1:21" ht="14.4" customHeight="1" x14ac:dyDescent="0.3">
      <c r="A686" s="660">
        <v>50</v>
      </c>
      <c r="B686" s="661" t="s">
        <v>564</v>
      </c>
      <c r="C686" s="661" t="s">
        <v>3508</v>
      </c>
      <c r="D686" s="742" t="s">
        <v>4522</v>
      </c>
      <c r="E686" s="743" t="s">
        <v>3519</v>
      </c>
      <c r="F686" s="661" t="s">
        <v>3503</v>
      </c>
      <c r="G686" s="661" t="s">
        <v>3735</v>
      </c>
      <c r="H686" s="661" t="s">
        <v>1311</v>
      </c>
      <c r="I686" s="661" t="s">
        <v>1531</v>
      </c>
      <c r="J686" s="661" t="s">
        <v>3402</v>
      </c>
      <c r="K686" s="661" t="s">
        <v>3403</v>
      </c>
      <c r="L686" s="662">
        <v>62.24</v>
      </c>
      <c r="M686" s="662">
        <v>62.24</v>
      </c>
      <c r="N686" s="661">
        <v>1</v>
      </c>
      <c r="O686" s="744">
        <v>1</v>
      </c>
      <c r="P686" s="662"/>
      <c r="Q686" s="677">
        <v>0</v>
      </c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50</v>
      </c>
      <c r="B687" s="661" t="s">
        <v>564</v>
      </c>
      <c r="C687" s="661" t="s">
        <v>3508</v>
      </c>
      <c r="D687" s="742" t="s">
        <v>4522</v>
      </c>
      <c r="E687" s="743" t="s">
        <v>3519</v>
      </c>
      <c r="F687" s="661" t="s">
        <v>3503</v>
      </c>
      <c r="G687" s="661" t="s">
        <v>3735</v>
      </c>
      <c r="H687" s="661" t="s">
        <v>1311</v>
      </c>
      <c r="I687" s="661" t="s">
        <v>2089</v>
      </c>
      <c r="J687" s="661" t="s">
        <v>2090</v>
      </c>
      <c r="K687" s="661" t="s">
        <v>3465</v>
      </c>
      <c r="L687" s="662">
        <v>82.99</v>
      </c>
      <c r="M687" s="662">
        <v>82.99</v>
      </c>
      <c r="N687" s="661">
        <v>1</v>
      </c>
      <c r="O687" s="744">
        <v>1</v>
      </c>
      <c r="P687" s="662">
        <v>82.99</v>
      </c>
      <c r="Q687" s="677">
        <v>1</v>
      </c>
      <c r="R687" s="661">
        <v>1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50</v>
      </c>
      <c r="B688" s="661" t="s">
        <v>564</v>
      </c>
      <c r="C688" s="661" t="s">
        <v>3508</v>
      </c>
      <c r="D688" s="742" t="s">
        <v>4522</v>
      </c>
      <c r="E688" s="743" t="s">
        <v>3519</v>
      </c>
      <c r="F688" s="661" t="s">
        <v>3503</v>
      </c>
      <c r="G688" s="661" t="s">
        <v>3735</v>
      </c>
      <c r="H688" s="661" t="s">
        <v>1311</v>
      </c>
      <c r="I688" s="661" t="s">
        <v>2795</v>
      </c>
      <c r="J688" s="661" t="s">
        <v>2796</v>
      </c>
      <c r="K688" s="661" t="s">
        <v>2797</v>
      </c>
      <c r="L688" s="662">
        <v>48.37</v>
      </c>
      <c r="M688" s="662">
        <v>48.37</v>
      </c>
      <c r="N688" s="661">
        <v>1</v>
      </c>
      <c r="O688" s="744">
        <v>1</v>
      </c>
      <c r="P688" s="662"/>
      <c r="Q688" s="677">
        <v>0</v>
      </c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50</v>
      </c>
      <c r="B689" s="661" t="s">
        <v>564</v>
      </c>
      <c r="C689" s="661" t="s">
        <v>3508</v>
      </c>
      <c r="D689" s="742" t="s">
        <v>4522</v>
      </c>
      <c r="E689" s="743" t="s">
        <v>3519</v>
      </c>
      <c r="F689" s="661" t="s">
        <v>3503</v>
      </c>
      <c r="G689" s="661" t="s">
        <v>4056</v>
      </c>
      <c r="H689" s="661" t="s">
        <v>565</v>
      </c>
      <c r="I689" s="661" t="s">
        <v>4273</v>
      </c>
      <c r="J689" s="661" t="s">
        <v>4274</v>
      </c>
      <c r="K689" s="661" t="s">
        <v>4275</v>
      </c>
      <c r="L689" s="662">
        <v>0</v>
      </c>
      <c r="M689" s="662">
        <v>0</v>
      </c>
      <c r="N689" s="661">
        <v>1</v>
      </c>
      <c r="O689" s="744">
        <v>1</v>
      </c>
      <c r="P689" s="662"/>
      <c r="Q689" s="677"/>
      <c r="R689" s="661"/>
      <c r="S689" s="677">
        <v>0</v>
      </c>
      <c r="T689" s="744"/>
      <c r="U689" s="700">
        <v>0</v>
      </c>
    </row>
    <row r="690" spans="1:21" ht="14.4" customHeight="1" x14ac:dyDescent="0.3">
      <c r="A690" s="660">
        <v>50</v>
      </c>
      <c r="B690" s="661" t="s">
        <v>564</v>
      </c>
      <c r="C690" s="661" t="s">
        <v>3508</v>
      </c>
      <c r="D690" s="742" t="s">
        <v>4522</v>
      </c>
      <c r="E690" s="743" t="s">
        <v>3519</v>
      </c>
      <c r="F690" s="661" t="s">
        <v>3503</v>
      </c>
      <c r="G690" s="661" t="s">
        <v>4276</v>
      </c>
      <c r="H690" s="661" t="s">
        <v>565</v>
      </c>
      <c r="I690" s="661" t="s">
        <v>4277</v>
      </c>
      <c r="J690" s="661" t="s">
        <v>4278</v>
      </c>
      <c r="K690" s="661" t="s">
        <v>4279</v>
      </c>
      <c r="L690" s="662">
        <v>90.95</v>
      </c>
      <c r="M690" s="662">
        <v>181.9</v>
      </c>
      <c r="N690" s="661">
        <v>2</v>
      </c>
      <c r="O690" s="744">
        <v>1</v>
      </c>
      <c r="P690" s="662">
        <v>181.9</v>
      </c>
      <c r="Q690" s="677">
        <v>1</v>
      </c>
      <c r="R690" s="661">
        <v>2</v>
      </c>
      <c r="S690" s="677">
        <v>1</v>
      </c>
      <c r="T690" s="744">
        <v>1</v>
      </c>
      <c r="U690" s="700">
        <v>1</v>
      </c>
    </row>
    <row r="691" spans="1:21" ht="14.4" customHeight="1" x14ac:dyDescent="0.3">
      <c r="A691" s="660">
        <v>50</v>
      </c>
      <c r="B691" s="661" t="s">
        <v>564</v>
      </c>
      <c r="C691" s="661" t="s">
        <v>3508</v>
      </c>
      <c r="D691" s="742" t="s">
        <v>4522</v>
      </c>
      <c r="E691" s="743" t="s">
        <v>3519</v>
      </c>
      <c r="F691" s="661" t="s">
        <v>3503</v>
      </c>
      <c r="G691" s="661" t="s">
        <v>3635</v>
      </c>
      <c r="H691" s="661" t="s">
        <v>1311</v>
      </c>
      <c r="I691" s="661" t="s">
        <v>3994</v>
      </c>
      <c r="J691" s="661" t="s">
        <v>1392</v>
      </c>
      <c r="K691" s="661" t="s">
        <v>3995</v>
      </c>
      <c r="L691" s="662">
        <v>172.85</v>
      </c>
      <c r="M691" s="662">
        <v>172.85</v>
      </c>
      <c r="N691" s="661">
        <v>1</v>
      </c>
      <c r="O691" s="744">
        <v>0.5</v>
      </c>
      <c r="P691" s="662"/>
      <c r="Q691" s="677">
        <v>0</v>
      </c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50</v>
      </c>
      <c r="B692" s="661" t="s">
        <v>564</v>
      </c>
      <c r="C692" s="661" t="s">
        <v>3508</v>
      </c>
      <c r="D692" s="742" t="s">
        <v>4522</v>
      </c>
      <c r="E692" s="743" t="s">
        <v>3519</v>
      </c>
      <c r="F692" s="661" t="s">
        <v>3503</v>
      </c>
      <c r="G692" s="661" t="s">
        <v>3635</v>
      </c>
      <c r="H692" s="661" t="s">
        <v>565</v>
      </c>
      <c r="I692" s="661" t="s">
        <v>4280</v>
      </c>
      <c r="J692" s="661" t="s">
        <v>4281</v>
      </c>
      <c r="K692" s="661" t="s">
        <v>4282</v>
      </c>
      <c r="L692" s="662">
        <v>0</v>
      </c>
      <c r="M692" s="662">
        <v>0</v>
      </c>
      <c r="N692" s="661">
        <v>2</v>
      </c>
      <c r="O692" s="744">
        <v>0.5</v>
      </c>
      <c r="P692" s="662"/>
      <c r="Q692" s="677"/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50</v>
      </c>
      <c r="B693" s="661" t="s">
        <v>564</v>
      </c>
      <c r="C693" s="661" t="s">
        <v>3508</v>
      </c>
      <c r="D693" s="742" t="s">
        <v>4522</v>
      </c>
      <c r="E693" s="743" t="s">
        <v>3519</v>
      </c>
      <c r="F693" s="661" t="s">
        <v>3503</v>
      </c>
      <c r="G693" s="661" t="s">
        <v>4283</v>
      </c>
      <c r="H693" s="661" t="s">
        <v>565</v>
      </c>
      <c r="I693" s="661" t="s">
        <v>2378</v>
      </c>
      <c r="J693" s="661" t="s">
        <v>2379</v>
      </c>
      <c r="K693" s="661" t="s">
        <v>4284</v>
      </c>
      <c r="L693" s="662">
        <v>152.24</v>
      </c>
      <c r="M693" s="662">
        <v>913.44</v>
      </c>
      <c r="N693" s="661">
        <v>6</v>
      </c>
      <c r="O693" s="744">
        <v>1.5</v>
      </c>
      <c r="P693" s="662">
        <v>913.44</v>
      </c>
      <c r="Q693" s="677">
        <v>1</v>
      </c>
      <c r="R693" s="661">
        <v>6</v>
      </c>
      <c r="S693" s="677">
        <v>1</v>
      </c>
      <c r="T693" s="744">
        <v>1.5</v>
      </c>
      <c r="U693" s="700">
        <v>1</v>
      </c>
    </row>
    <row r="694" spans="1:21" ht="14.4" customHeight="1" x14ac:dyDescent="0.3">
      <c r="A694" s="660">
        <v>50</v>
      </c>
      <c r="B694" s="661" t="s">
        <v>564</v>
      </c>
      <c r="C694" s="661" t="s">
        <v>3508</v>
      </c>
      <c r="D694" s="742" t="s">
        <v>4522</v>
      </c>
      <c r="E694" s="743" t="s">
        <v>3519</v>
      </c>
      <c r="F694" s="661" t="s">
        <v>3503</v>
      </c>
      <c r="G694" s="661" t="s">
        <v>3543</v>
      </c>
      <c r="H694" s="661" t="s">
        <v>565</v>
      </c>
      <c r="I694" s="661" t="s">
        <v>745</v>
      </c>
      <c r="J694" s="661" t="s">
        <v>746</v>
      </c>
      <c r="K694" s="661" t="s">
        <v>3996</v>
      </c>
      <c r="L694" s="662">
        <v>38.04</v>
      </c>
      <c r="M694" s="662">
        <v>38.04</v>
      </c>
      <c r="N694" s="661">
        <v>1</v>
      </c>
      <c r="O694" s="744">
        <v>0.5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50</v>
      </c>
      <c r="B695" s="661" t="s">
        <v>564</v>
      </c>
      <c r="C695" s="661" t="s">
        <v>3508</v>
      </c>
      <c r="D695" s="742" t="s">
        <v>4522</v>
      </c>
      <c r="E695" s="743" t="s">
        <v>3519</v>
      </c>
      <c r="F695" s="661" t="s">
        <v>3503</v>
      </c>
      <c r="G695" s="661" t="s">
        <v>3543</v>
      </c>
      <c r="H695" s="661" t="s">
        <v>565</v>
      </c>
      <c r="I695" s="661" t="s">
        <v>4285</v>
      </c>
      <c r="J695" s="661" t="s">
        <v>4286</v>
      </c>
      <c r="K695" s="661" t="s">
        <v>4287</v>
      </c>
      <c r="L695" s="662">
        <v>117.03</v>
      </c>
      <c r="M695" s="662">
        <v>117.03</v>
      </c>
      <c r="N695" s="661">
        <v>1</v>
      </c>
      <c r="O695" s="744">
        <v>0.5</v>
      </c>
      <c r="P695" s="662"/>
      <c r="Q695" s="677">
        <v>0</v>
      </c>
      <c r="R695" s="661"/>
      <c r="S695" s="677">
        <v>0</v>
      </c>
      <c r="T695" s="744"/>
      <c r="U695" s="700">
        <v>0</v>
      </c>
    </row>
    <row r="696" spans="1:21" ht="14.4" customHeight="1" x14ac:dyDescent="0.3">
      <c r="A696" s="660">
        <v>50</v>
      </c>
      <c r="B696" s="661" t="s">
        <v>564</v>
      </c>
      <c r="C696" s="661" t="s">
        <v>3508</v>
      </c>
      <c r="D696" s="742" t="s">
        <v>4522</v>
      </c>
      <c r="E696" s="743" t="s">
        <v>3519</v>
      </c>
      <c r="F696" s="661" t="s">
        <v>3503</v>
      </c>
      <c r="G696" s="661" t="s">
        <v>3543</v>
      </c>
      <c r="H696" s="661" t="s">
        <v>565</v>
      </c>
      <c r="I696" s="661" t="s">
        <v>1128</v>
      </c>
      <c r="J696" s="661" t="s">
        <v>3598</v>
      </c>
      <c r="K696" s="661" t="s">
        <v>3997</v>
      </c>
      <c r="L696" s="662">
        <v>234.07</v>
      </c>
      <c r="M696" s="662">
        <v>1404.42</v>
      </c>
      <c r="N696" s="661">
        <v>6</v>
      </c>
      <c r="O696" s="744">
        <v>3</v>
      </c>
      <c r="P696" s="662">
        <v>702.21</v>
      </c>
      <c r="Q696" s="677">
        <v>0.5</v>
      </c>
      <c r="R696" s="661">
        <v>3</v>
      </c>
      <c r="S696" s="677">
        <v>0.5</v>
      </c>
      <c r="T696" s="744">
        <v>1.5</v>
      </c>
      <c r="U696" s="700">
        <v>0.5</v>
      </c>
    </row>
    <row r="697" spans="1:21" ht="14.4" customHeight="1" x14ac:dyDescent="0.3">
      <c r="A697" s="660">
        <v>50</v>
      </c>
      <c r="B697" s="661" t="s">
        <v>564</v>
      </c>
      <c r="C697" s="661" t="s">
        <v>3508</v>
      </c>
      <c r="D697" s="742" t="s">
        <v>4522</v>
      </c>
      <c r="E697" s="743" t="s">
        <v>3519</v>
      </c>
      <c r="F697" s="661" t="s">
        <v>3503</v>
      </c>
      <c r="G697" s="661" t="s">
        <v>3543</v>
      </c>
      <c r="H697" s="661" t="s">
        <v>565</v>
      </c>
      <c r="I697" s="661" t="s">
        <v>3597</v>
      </c>
      <c r="J697" s="661" t="s">
        <v>3598</v>
      </c>
      <c r="K697" s="661" t="s">
        <v>3599</v>
      </c>
      <c r="L697" s="662">
        <v>70.23</v>
      </c>
      <c r="M697" s="662">
        <v>421.38</v>
      </c>
      <c r="N697" s="661">
        <v>6</v>
      </c>
      <c r="O697" s="744">
        <v>1.5</v>
      </c>
      <c r="P697" s="662">
        <v>140.46</v>
      </c>
      <c r="Q697" s="677">
        <v>0.33333333333333337</v>
      </c>
      <c r="R697" s="661">
        <v>2</v>
      </c>
      <c r="S697" s="677">
        <v>0.33333333333333331</v>
      </c>
      <c r="T697" s="744">
        <v>0.5</v>
      </c>
      <c r="U697" s="700">
        <v>0.33333333333333331</v>
      </c>
    </row>
    <row r="698" spans="1:21" ht="14.4" customHeight="1" x14ac:dyDescent="0.3">
      <c r="A698" s="660">
        <v>50</v>
      </c>
      <c r="B698" s="661" t="s">
        <v>564</v>
      </c>
      <c r="C698" s="661" t="s">
        <v>3508</v>
      </c>
      <c r="D698" s="742" t="s">
        <v>4522</v>
      </c>
      <c r="E698" s="743" t="s">
        <v>3519</v>
      </c>
      <c r="F698" s="661" t="s">
        <v>3503</v>
      </c>
      <c r="G698" s="661" t="s">
        <v>3543</v>
      </c>
      <c r="H698" s="661" t="s">
        <v>565</v>
      </c>
      <c r="I698" s="661" t="s">
        <v>3640</v>
      </c>
      <c r="J698" s="661" t="s">
        <v>3638</v>
      </c>
      <c r="K698" s="661" t="s">
        <v>3641</v>
      </c>
      <c r="L698" s="662">
        <v>117.03</v>
      </c>
      <c r="M698" s="662">
        <v>234.06</v>
      </c>
      <c r="N698" s="661">
        <v>2</v>
      </c>
      <c r="O698" s="744">
        <v>2</v>
      </c>
      <c r="P698" s="662">
        <v>117.03</v>
      </c>
      <c r="Q698" s="677">
        <v>0.5</v>
      </c>
      <c r="R698" s="661">
        <v>1</v>
      </c>
      <c r="S698" s="677">
        <v>0.5</v>
      </c>
      <c r="T698" s="744">
        <v>1</v>
      </c>
      <c r="U698" s="700">
        <v>0.5</v>
      </c>
    </row>
    <row r="699" spans="1:21" ht="14.4" customHeight="1" x14ac:dyDescent="0.3">
      <c r="A699" s="660">
        <v>50</v>
      </c>
      <c r="B699" s="661" t="s">
        <v>564</v>
      </c>
      <c r="C699" s="661" t="s">
        <v>3508</v>
      </c>
      <c r="D699" s="742" t="s">
        <v>4522</v>
      </c>
      <c r="E699" s="743" t="s">
        <v>3519</v>
      </c>
      <c r="F699" s="661" t="s">
        <v>3503</v>
      </c>
      <c r="G699" s="661" t="s">
        <v>3543</v>
      </c>
      <c r="H699" s="661" t="s">
        <v>565</v>
      </c>
      <c r="I699" s="661" t="s">
        <v>813</v>
      </c>
      <c r="J699" s="661" t="s">
        <v>1114</v>
      </c>
      <c r="K699" s="661" t="s">
        <v>3891</v>
      </c>
      <c r="L699" s="662">
        <v>17.559999999999999</v>
      </c>
      <c r="M699" s="662">
        <v>70.239999999999995</v>
      </c>
      <c r="N699" s="661">
        <v>4</v>
      </c>
      <c r="O699" s="744">
        <v>1</v>
      </c>
      <c r="P699" s="662"/>
      <c r="Q699" s="677">
        <v>0</v>
      </c>
      <c r="R699" s="661"/>
      <c r="S699" s="677">
        <v>0</v>
      </c>
      <c r="T699" s="744"/>
      <c r="U699" s="700">
        <v>0</v>
      </c>
    </row>
    <row r="700" spans="1:21" ht="14.4" customHeight="1" x14ac:dyDescent="0.3">
      <c r="A700" s="660">
        <v>50</v>
      </c>
      <c r="B700" s="661" t="s">
        <v>564</v>
      </c>
      <c r="C700" s="661" t="s">
        <v>3508</v>
      </c>
      <c r="D700" s="742" t="s">
        <v>4522</v>
      </c>
      <c r="E700" s="743" t="s">
        <v>3519</v>
      </c>
      <c r="F700" s="661" t="s">
        <v>3503</v>
      </c>
      <c r="G700" s="661" t="s">
        <v>3543</v>
      </c>
      <c r="H700" s="661" t="s">
        <v>565</v>
      </c>
      <c r="I700" s="661" t="s">
        <v>1113</v>
      </c>
      <c r="J700" s="661" t="s">
        <v>1114</v>
      </c>
      <c r="K700" s="661" t="s">
        <v>1115</v>
      </c>
      <c r="L700" s="662">
        <v>58.52</v>
      </c>
      <c r="M700" s="662">
        <v>58.52</v>
      </c>
      <c r="N700" s="661">
        <v>1</v>
      </c>
      <c r="O700" s="744">
        <v>0.5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50</v>
      </c>
      <c r="B701" s="661" t="s">
        <v>564</v>
      </c>
      <c r="C701" s="661" t="s">
        <v>3508</v>
      </c>
      <c r="D701" s="742" t="s">
        <v>4522</v>
      </c>
      <c r="E701" s="743" t="s">
        <v>3519</v>
      </c>
      <c r="F701" s="661" t="s">
        <v>3503</v>
      </c>
      <c r="G701" s="661" t="s">
        <v>4288</v>
      </c>
      <c r="H701" s="661" t="s">
        <v>565</v>
      </c>
      <c r="I701" s="661" t="s">
        <v>4289</v>
      </c>
      <c r="J701" s="661" t="s">
        <v>4290</v>
      </c>
      <c r="K701" s="661" t="s">
        <v>4291</v>
      </c>
      <c r="L701" s="662">
        <v>459.3</v>
      </c>
      <c r="M701" s="662">
        <v>459.3</v>
      </c>
      <c r="N701" s="661">
        <v>1</v>
      </c>
      <c r="O701" s="744">
        <v>0.5</v>
      </c>
      <c r="P701" s="662"/>
      <c r="Q701" s="677">
        <v>0</v>
      </c>
      <c r="R701" s="661"/>
      <c r="S701" s="677">
        <v>0</v>
      </c>
      <c r="T701" s="744"/>
      <c r="U701" s="700">
        <v>0</v>
      </c>
    </row>
    <row r="702" spans="1:21" ht="14.4" customHeight="1" x14ac:dyDescent="0.3">
      <c r="A702" s="660">
        <v>50</v>
      </c>
      <c r="B702" s="661" t="s">
        <v>564</v>
      </c>
      <c r="C702" s="661" t="s">
        <v>3508</v>
      </c>
      <c r="D702" s="742" t="s">
        <v>4522</v>
      </c>
      <c r="E702" s="743" t="s">
        <v>3519</v>
      </c>
      <c r="F702" s="661" t="s">
        <v>3503</v>
      </c>
      <c r="G702" s="661" t="s">
        <v>3546</v>
      </c>
      <c r="H702" s="661" t="s">
        <v>1311</v>
      </c>
      <c r="I702" s="661" t="s">
        <v>1403</v>
      </c>
      <c r="J702" s="661" t="s">
        <v>606</v>
      </c>
      <c r="K702" s="661" t="s">
        <v>607</v>
      </c>
      <c r="L702" s="662">
        <v>1385.62</v>
      </c>
      <c r="M702" s="662">
        <v>1385.62</v>
      </c>
      <c r="N702" s="661">
        <v>1</v>
      </c>
      <c r="O702" s="744">
        <v>1</v>
      </c>
      <c r="P702" s="662">
        <v>1385.62</v>
      </c>
      <c r="Q702" s="677">
        <v>1</v>
      </c>
      <c r="R702" s="661">
        <v>1</v>
      </c>
      <c r="S702" s="677">
        <v>1</v>
      </c>
      <c r="T702" s="744">
        <v>1</v>
      </c>
      <c r="U702" s="700">
        <v>1</v>
      </c>
    </row>
    <row r="703" spans="1:21" ht="14.4" customHeight="1" x14ac:dyDescent="0.3">
      <c r="A703" s="660">
        <v>50</v>
      </c>
      <c r="B703" s="661" t="s">
        <v>564</v>
      </c>
      <c r="C703" s="661" t="s">
        <v>3508</v>
      </c>
      <c r="D703" s="742" t="s">
        <v>4522</v>
      </c>
      <c r="E703" s="743" t="s">
        <v>3519</v>
      </c>
      <c r="F703" s="661" t="s">
        <v>3503</v>
      </c>
      <c r="G703" s="661" t="s">
        <v>4066</v>
      </c>
      <c r="H703" s="661" t="s">
        <v>565</v>
      </c>
      <c r="I703" s="661" t="s">
        <v>2033</v>
      </c>
      <c r="J703" s="661" t="s">
        <v>1327</v>
      </c>
      <c r="K703" s="661" t="s">
        <v>4292</v>
      </c>
      <c r="L703" s="662">
        <v>48.42</v>
      </c>
      <c r="M703" s="662">
        <v>290.52</v>
      </c>
      <c r="N703" s="661">
        <v>6</v>
      </c>
      <c r="O703" s="744">
        <v>2.5</v>
      </c>
      <c r="P703" s="662">
        <v>96.84</v>
      </c>
      <c r="Q703" s="677">
        <v>0.33333333333333337</v>
      </c>
      <c r="R703" s="661">
        <v>2</v>
      </c>
      <c r="S703" s="677">
        <v>0.33333333333333331</v>
      </c>
      <c r="T703" s="744">
        <v>1</v>
      </c>
      <c r="U703" s="700">
        <v>0.4</v>
      </c>
    </row>
    <row r="704" spans="1:21" ht="14.4" customHeight="1" x14ac:dyDescent="0.3">
      <c r="A704" s="660">
        <v>50</v>
      </c>
      <c r="B704" s="661" t="s">
        <v>564</v>
      </c>
      <c r="C704" s="661" t="s">
        <v>3508</v>
      </c>
      <c r="D704" s="742" t="s">
        <v>4522</v>
      </c>
      <c r="E704" s="743" t="s">
        <v>3519</v>
      </c>
      <c r="F704" s="661" t="s">
        <v>3503</v>
      </c>
      <c r="G704" s="661" t="s">
        <v>4066</v>
      </c>
      <c r="H704" s="661" t="s">
        <v>565</v>
      </c>
      <c r="I704" s="661" t="s">
        <v>4067</v>
      </c>
      <c r="J704" s="661" t="s">
        <v>4068</v>
      </c>
      <c r="K704" s="661" t="s">
        <v>4069</v>
      </c>
      <c r="L704" s="662">
        <v>48.42</v>
      </c>
      <c r="M704" s="662">
        <v>193.68</v>
      </c>
      <c r="N704" s="661">
        <v>4</v>
      </c>
      <c r="O704" s="744">
        <v>1.5</v>
      </c>
      <c r="P704" s="662">
        <v>193.68</v>
      </c>
      <c r="Q704" s="677">
        <v>1</v>
      </c>
      <c r="R704" s="661">
        <v>4</v>
      </c>
      <c r="S704" s="677">
        <v>1</v>
      </c>
      <c r="T704" s="744">
        <v>1.5</v>
      </c>
      <c r="U704" s="700">
        <v>1</v>
      </c>
    </row>
    <row r="705" spans="1:21" ht="14.4" customHeight="1" x14ac:dyDescent="0.3">
      <c r="A705" s="660">
        <v>50</v>
      </c>
      <c r="B705" s="661" t="s">
        <v>564</v>
      </c>
      <c r="C705" s="661" t="s">
        <v>3508</v>
      </c>
      <c r="D705" s="742" t="s">
        <v>4522</v>
      </c>
      <c r="E705" s="743" t="s">
        <v>3519</v>
      </c>
      <c r="F705" s="661" t="s">
        <v>3503</v>
      </c>
      <c r="G705" s="661" t="s">
        <v>4066</v>
      </c>
      <c r="H705" s="661" t="s">
        <v>565</v>
      </c>
      <c r="I705" s="661" t="s">
        <v>4293</v>
      </c>
      <c r="J705" s="661" t="s">
        <v>4294</v>
      </c>
      <c r="K705" s="661" t="s">
        <v>4295</v>
      </c>
      <c r="L705" s="662">
        <v>0</v>
      </c>
      <c r="M705" s="662">
        <v>0</v>
      </c>
      <c r="N705" s="661">
        <v>2</v>
      </c>
      <c r="O705" s="744">
        <v>1</v>
      </c>
      <c r="P705" s="662"/>
      <c r="Q705" s="677"/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50</v>
      </c>
      <c r="B706" s="661" t="s">
        <v>564</v>
      </c>
      <c r="C706" s="661" t="s">
        <v>3508</v>
      </c>
      <c r="D706" s="742" t="s">
        <v>4522</v>
      </c>
      <c r="E706" s="743" t="s">
        <v>3519</v>
      </c>
      <c r="F706" s="661" t="s">
        <v>3503</v>
      </c>
      <c r="G706" s="661" t="s">
        <v>4296</v>
      </c>
      <c r="H706" s="661" t="s">
        <v>565</v>
      </c>
      <c r="I706" s="661" t="s">
        <v>2880</v>
      </c>
      <c r="J706" s="661" t="s">
        <v>2881</v>
      </c>
      <c r="K706" s="661" t="s">
        <v>2882</v>
      </c>
      <c r="L706" s="662">
        <v>146.84</v>
      </c>
      <c r="M706" s="662">
        <v>587.36</v>
      </c>
      <c r="N706" s="661">
        <v>4</v>
      </c>
      <c r="O706" s="744">
        <v>1</v>
      </c>
      <c r="P706" s="662">
        <v>587.36</v>
      </c>
      <c r="Q706" s="677">
        <v>1</v>
      </c>
      <c r="R706" s="661">
        <v>4</v>
      </c>
      <c r="S706" s="677">
        <v>1</v>
      </c>
      <c r="T706" s="744">
        <v>1</v>
      </c>
      <c r="U706" s="700">
        <v>1</v>
      </c>
    </row>
    <row r="707" spans="1:21" ht="14.4" customHeight="1" x14ac:dyDescent="0.3">
      <c r="A707" s="660">
        <v>50</v>
      </c>
      <c r="B707" s="661" t="s">
        <v>564</v>
      </c>
      <c r="C707" s="661" t="s">
        <v>3508</v>
      </c>
      <c r="D707" s="742" t="s">
        <v>4522</v>
      </c>
      <c r="E707" s="743" t="s">
        <v>3519</v>
      </c>
      <c r="F707" s="661" t="s">
        <v>3503</v>
      </c>
      <c r="G707" s="661" t="s">
        <v>4297</v>
      </c>
      <c r="H707" s="661" t="s">
        <v>565</v>
      </c>
      <c r="I707" s="661" t="s">
        <v>4298</v>
      </c>
      <c r="J707" s="661" t="s">
        <v>4299</v>
      </c>
      <c r="K707" s="661" t="s">
        <v>4300</v>
      </c>
      <c r="L707" s="662">
        <v>66.819999999999993</v>
      </c>
      <c r="M707" s="662">
        <v>66.819999999999993</v>
      </c>
      <c r="N707" s="661">
        <v>1</v>
      </c>
      <c r="O707" s="744">
        <v>1</v>
      </c>
      <c r="P707" s="662"/>
      <c r="Q707" s="677">
        <v>0</v>
      </c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50</v>
      </c>
      <c r="B708" s="661" t="s">
        <v>564</v>
      </c>
      <c r="C708" s="661" t="s">
        <v>3508</v>
      </c>
      <c r="D708" s="742" t="s">
        <v>4522</v>
      </c>
      <c r="E708" s="743" t="s">
        <v>3519</v>
      </c>
      <c r="F708" s="661" t="s">
        <v>3503</v>
      </c>
      <c r="G708" s="661" t="s">
        <v>3766</v>
      </c>
      <c r="H708" s="661" t="s">
        <v>565</v>
      </c>
      <c r="I708" s="661" t="s">
        <v>4301</v>
      </c>
      <c r="J708" s="661" t="s">
        <v>4302</v>
      </c>
      <c r="K708" s="661" t="s">
        <v>4303</v>
      </c>
      <c r="L708" s="662">
        <v>334.66</v>
      </c>
      <c r="M708" s="662">
        <v>334.66</v>
      </c>
      <c r="N708" s="661">
        <v>1</v>
      </c>
      <c r="O708" s="744">
        <v>0.5</v>
      </c>
      <c r="P708" s="662"/>
      <c r="Q708" s="677">
        <v>0</v>
      </c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50</v>
      </c>
      <c r="B709" s="661" t="s">
        <v>564</v>
      </c>
      <c r="C709" s="661" t="s">
        <v>3508</v>
      </c>
      <c r="D709" s="742" t="s">
        <v>4522</v>
      </c>
      <c r="E709" s="743" t="s">
        <v>3519</v>
      </c>
      <c r="F709" s="661" t="s">
        <v>3503</v>
      </c>
      <c r="G709" s="661" t="s">
        <v>3766</v>
      </c>
      <c r="H709" s="661" t="s">
        <v>565</v>
      </c>
      <c r="I709" s="661" t="s">
        <v>4304</v>
      </c>
      <c r="J709" s="661" t="s">
        <v>3768</v>
      </c>
      <c r="K709" s="661" t="s">
        <v>735</v>
      </c>
      <c r="L709" s="662">
        <v>301.2</v>
      </c>
      <c r="M709" s="662">
        <v>903.59999999999991</v>
      </c>
      <c r="N709" s="661">
        <v>3</v>
      </c>
      <c r="O709" s="744">
        <v>1.5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50</v>
      </c>
      <c r="B710" s="661" t="s">
        <v>564</v>
      </c>
      <c r="C710" s="661" t="s">
        <v>3508</v>
      </c>
      <c r="D710" s="742" t="s">
        <v>4522</v>
      </c>
      <c r="E710" s="743" t="s">
        <v>3519</v>
      </c>
      <c r="F710" s="661" t="s">
        <v>3503</v>
      </c>
      <c r="G710" s="661" t="s">
        <v>3766</v>
      </c>
      <c r="H710" s="661" t="s">
        <v>565</v>
      </c>
      <c r="I710" s="661" t="s">
        <v>4304</v>
      </c>
      <c r="J710" s="661" t="s">
        <v>3768</v>
      </c>
      <c r="K710" s="661" t="s">
        <v>735</v>
      </c>
      <c r="L710" s="662">
        <v>185.26</v>
      </c>
      <c r="M710" s="662">
        <v>185.26</v>
      </c>
      <c r="N710" s="661">
        <v>1</v>
      </c>
      <c r="O710" s="744">
        <v>0.5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50</v>
      </c>
      <c r="B711" s="661" t="s">
        <v>564</v>
      </c>
      <c r="C711" s="661" t="s">
        <v>3508</v>
      </c>
      <c r="D711" s="742" t="s">
        <v>4522</v>
      </c>
      <c r="E711" s="743" t="s">
        <v>3519</v>
      </c>
      <c r="F711" s="661" t="s">
        <v>3503</v>
      </c>
      <c r="G711" s="661" t="s">
        <v>3601</v>
      </c>
      <c r="H711" s="661" t="s">
        <v>1311</v>
      </c>
      <c r="I711" s="661" t="s">
        <v>1542</v>
      </c>
      <c r="J711" s="661" t="s">
        <v>1385</v>
      </c>
      <c r="K711" s="661" t="s">
        <v>3349</v>
      </c>
      <c r="L711" s="662">
        <v>334.66</v>
      </c>
      <c r="M711" s="662">
        <v>1673.3000000000002</v>
      </c>
      <c r="N711" s="661">
        <v>5</v>
      </c>
      <c r="O711" s="744">
        <v>2.5</v>
      </c>
      <c r="P711" s="662">
        <v>334.66</v>
      </c>
      <c r="Q711" s="677">
        <v>0.19999999999999998</v>
      </c>
      <c r="R711" s="661">
        <v>1</v>
      </c>
      <c r="S711" s="677">
        <v>0.2</v>
      </c>
      <c r="T711" s="744">
        <v>0.5</v>
      </c>
      <c r="U711" s="700">
        <v>0.2</v>
      </c>
    </row>
    <row r="712" spans="1:21" ht="14.4" customHeight="1" x14ac:dyDescent="0.3">
      <c r="A712" s="660">
        <v>50</v>
      </c>
      <c r="B712" s="661" t="s">
        <v>564</v>
      </c>
      <c r="C712" s="661" t="s">
        <v>3508</v>
      </c>
      <c r="D712" s="742" t="s">
        <v>4522</v>
      </c>
      <c r="E712" s="743" t="s">
        <v>3519</v>
      </c>
      <c r="F712" s="661" t="s">
        <v>3503</v>
      </c>
      <c r="G712" s="661" t="s">
        <v>3601</v>
      </c>
      <c r="H712" s="661" t="s">
        <v>1311</v>
      </c>
      <c r="I712" s="661" t="s">
        <v>1542</v>
      </c>
      <c r="J712" s="661" t="s">
        <v>1385</v>
      </c>
      <c r="K712" s="661" t="s">
        <v>3349</v>
      </c>
      <c r="L712" s="662">
        <v>205.84</v>
      </c>
      <c r="M712" s="662">
        <v>617.52</v>
      </c>
      <c r="N712" s="661">
        <v>3</v>
      </c>
      <c r="O712" s="744">
        <v>2</v>
      </c>
      <c r="P712" s="662">
        <v>205.84</v>
      </c>
      <c r="Q712" s="677">
        <v>0.33333333333333337</v>
      </c>
      <c r="R712" s="661">
        <v>1</v>
      </c>
      <c r="S712" s="677">
        <v>0.33333333333333331</v>
      </c>
      <c r="T712" s="744">
        <v>0.5</v>
      </c>
      <c r="U712" s="700">
        <v>0.25</v>
      </c>
    </row>
    <row r="713" spans="1:21" ht="14.4" customHeight="1" x14ac:dyDescent="0.3">
      <c r="A713" s="660">
        <v>50</v>
      </c>
      <c r="B713" s="661" t="s">
        <v>564</v>
      </c>
      <c r="C713" s="661" t="s">
        <v>3508</v>
      </c>
      <c r="D713" s="742" t="s">
        <v>4522</v>
      </c>
      <c r="E713" s="743" t="s">
        <v>3519</v>
      </c>
      <c r="F713" s="661" t="s">
        <v>3503</v>
      </c>
      <c r="G713" s="661" t="s">
        <v>3601</v>
      </c>
      <c r="H713" s="661" t="s">
        <v>1311</v>
      </c>
      <c r="I713" s="661" t="s">
        <v>4305</v>
      </c>
      <c r="J713" s="661" t="s">
        <v>1385</v>
      </c>
      <c r="K713" s="661" t="s">
        <v>4306</v>
      </c>
      <c r="L713" s="662">
        <v>0</v>
      </c>
      <c r="M713" s="662">
        <v>0</v>
      </c>
      <c r="N713" s="661">
        <v>2</v>
      </c>
      <c r="O713" s="744">
        <v>1.5</v>
      </c>
      <c r="P713" s="662">
        <v>0</v>
      </c>
      <c r="Q713" s="677"/>
      <c r="R713" s="661">
        <v>1</v>
      </c>
      <c r="S713" s="677">
        <v>0.5</v>
      </c>
      <c r="T713" s="744">
        <v>0.5</v>
      </c>
      <c r="U713" s="700">
        <v>0.33333333333333331</v>
      </c>
    </row>
    <row r="714" spans="1:21" ht="14.4" customHeight="1" x14ac:dyDescent="0.3">
      <c r="A714" s="660">
        <v>50</v>
      </c>
      <c r="B714" s="661" t="s">
        <v>564</v>
      </c>
      <c r="C714" s="661" t="s">
        <v>3508</v>
      </c>
      <c r="D714" s="742" t="s">
        <v>4522</v>
      </c>
      <c r="E714" s="743" t="s">
        <v>3519</v>
      </c>
      <c r="F714" s="661" t="s">
        <v>3503</v>
      </c>
      <c r="G714" s="661" t="s">
        <v>4008</v>
      </c>
      <c r="H714" s="661" t="s">
        <v>565</v>
      </c>
      <c r="I714" s="661" t="s">
        <v>4307</v>
      </c>
      <c r="J714" s="661" t="s">
        <v>4308</v>
      </c>
      <c r="K714" s="661" t="s">
        <v>4309</v>
      </c>
      <c r="L714" s="662">
        <v>161.66</v>
      </c>
      <c r="M714" s="662">
        <v>323.32</v>
      </c>
      <c r="N714" s="661">
        <v>2</v>
      </c>
      <c r="O714" s="744">
        <v>0.5</v>
      </c>
      <c r="P714" s="662"/>
      <c r="Q714" s="677">
        <v>0</v>
      </c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50</v>
      </c>
      <c r="B715" s="661" t="s">
        <v>564</v>
      </c>
      <c r="C715" s="661" t="s">
        <v>3508</v>
      </c>
      <c r="D715" s="742" t="s">
        <v>4522</v>
      </c>
      <c r="E715" s="743" t="s">
        <v>3519</v>
      </c>
      <c r="F715" s="661" t="s">
        <v>3503</v>
      </c>
      <c r="G715" s="661" t="s">
        <v>3547</v>
      </c>
      <c r="H715" s="661" t="s">
        <v>1311</v>
      </c>
      <c r="I715" s="661" t="s">
        <v>1437</v>
      </c>
      <c r="J715" s="661" t="s">
        <v>1438</v>
      </c>
      <c r="K715" s="661" t="s">
        <v>1165</v>
      </c>
      <c r="L715" s="662">
        <v>48.27</v>
      </c>
      <c r="M715" s="662">
        <v>193.08</v>
      </c>
      <c r="N715" s="661">
        <v>4</v>
      </c>
      <c r="O715" s="744">
        <v>0.5</v>
      </c>
      <c r="P715" s="662"/>
      <c r="Q715" s="677">
        <v>0</v>
      </c>
      <c r="R715" s="661"/>
      <c r="S715" s="677">
        <v>0</v>
      </c>
      <c r="T715" s="744"/>
      <c r="U715" s="700">
        <v>0</v>
      </c>
    </row>
    <row r="716" spans="1:21" ht="14.4" customHeight="1" x14ac:dyDescent="0.3">
      <c r="A716" s="660">
        <v>50</v>
      </c>
      <c r="B716" s="661" t="s">
        <v>564</v>
      </c>
      <c r="C716" s="661" t="s">
        <v>3508</v>
      </c>
      <c r="D716" s="742" t="s">
        <v>4522</v>
      </c>
      <c r="E716" s="743" t="s">
        <v>3519</v>
      </c>
      <c r="F716" s="661" t="s">
        <v>3503</v>
      </c>
      <c r="G716" s="661" t="s">
        <v>3547</v>
      </c>
      <c r="H716" s="661" t="s">
        <v>1311</v>
      </c>
      <c r="I716" s="661" t="s">
        <v>1440</v>
      </c>
      <c r="J716" s="661" t="s">
        <v>1438</v>
      </c>
      <c r="K716" s="661" t="s">
        <v>1441</v>
      </c>
      <c r="L716" s="662">
        <v>144.81</v>
      </c>
      <c r="M716" s="662">
        <v>868.8599999999999</v>
      </c>
      <c r="N716" s="661">
        <v>6</v>
      </c>
      <c r="O716" s="744">
        <v>3</v>
      </c>
      <c r="P716" s="662"/>
      <c r="Q716" s="677">
        <v>0</v>
      </c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50</v>
      </c>
      <c r="B717" s="661" t="s">
        <v>564</v>
      </c>
      <c r="C717" s="661" t="s">
        <v>3508</v>
      </c>
      <c r="D717" s="742" t="s">
        <v>4522</v>
      </c>
      <c r="E717" s="743" t="s">
        <v>3519</v>
      </c>
      <c r="F717" s="661" t="s">
        <v>3503</v>
      </c>
      <c r="G717" s="661" t="s">
        <v>3547</v>
      </c>
      <c r="H717" s="661" t="s">
        <v>1311</v>
      </c>
      <c r="I717" s="661" t="s">
        <v>1538</v>
      </c>
      <c r="J717" s="661" t="s">
        <v>1539</v>
      </c>
      <c r="K717" s="661" t="s">
        <v>3384</v>
      </c>
      <c r="L717" s="662">
        <v>289.62</v>
      </c>
      <c r="M717" s="662">
        <v>579.24</v>
      </c>
      <c r="N717" s="661">
        <v>2</v>
      </c>
      <c r="O717" s="744">
        <v>1</v>
      </c>
      <c r="P717" s="662">
        <v>289.62</v>
      </c>
      <c r="Q717" s="677">
        <v>0.5</v>
      </c>
      <c r="R717" s="661">
        <v>1</v>
      </c>
      <c r="S717" s="677">
        <v>0.5</v>
      </c>
      <c r="T717" s="744">
        <v>0.5</v>
      </c>
      <c r="U717" s="700">
        <v>0.5</v>
      </c>
    </row>
    <row r="718" spans="1:21" ht="14.4" customHeight="1" x14ac:dyDescent="0.3">
      <c r="A718" s="660">
        <v>50</v>
      </c>
      <c r="B718" s="661" t="s">
        <v>564</v>
      </c>
      <c r="C718" s="661" t="s">
        <v>3508</v>
      </c>
      <c r="D718" s="742" t="s">
        <v>4522</v>
      </c>
      <c r="E718" s="743" t="s">
        <v>3519</v>
      </c>
      <c r="F718" s="661" t="s">
        <v>3503</v>
      </c>
      <c r="G718" s="661" t="s">
        <v>3547</v>
      </c>
      <c r="H718" s="661" t="s">
        <v>1311</v>
      </c>
      <c r="I718" s="661" t="s">
        <v>4310</v>
      </c>
      <c r="J718" s="661" t="s">
        <v>4311</v>
      </c>
      <c r="K718" s="661" t="s">
        <v>4312</v>
      </c>
      <c r="L718" s="662">
        <v>321.79000000000002</v>
      </c>
      <c r="M718" s="662">
        <v>643.58000000000004</v>
      </c>
      <c r="N718" s="661">
        <v>2</v>
      </c>
      <c r="O718" s="744">
        <v>1</v>
      </c>
      <c r="P718" s="662"/>
      <c r="Q718" s="677">
        <v>0</v>
      </c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50</v>
      </c>
      <c r="B719" s="661" t="s">
        <v>564</v>
      </c>
      <c r="C719" s="661" t="s">
        <v>3508</v>
      </c>
      <c r="D719" s="742" t="s">
        <v>4522</v>
      </c>
      <c r="E719" s="743" t="s">
        <v>3519</v>
      </c>
      <c r="F719" s="661" t="s">
        <v>3503</v>
      </c>
      <c r="G719" s="661" t="s">
        <v>3644</v>
      </c>
      <c r="H719" s="661" t="s">
        <v>1311</v>
      </c>
      <c r="I719" s="661" t="s">
        <v>4313</v>
      </c>
      <c r="J719" s="661" t="s">
        <v>2763</v>
      </c>
      <c r="K719" s="661" t="s">
        <v>1451</v>
      </c>
      <c r="L719" s="662">
        <v>614.29999999999995</v>
      </c>
      <c r="M719" s="662">
        <v>1842.8999999999999</v>
      </c>
      <c r="N719" s="661">
        <v>3</v>
      </c>
      <c r="O719" s="744">
        <v>1.5</v>
      </c>
      <c r="P719" s="662">
        <v>614.29999999999995</v>
      </c>
      <c r="Q719" s="677">
        <v>0.33333333333333331</v>
      </c>
      <c r="R719" s="661">
        <v>1</v>
      </c>
      <c r="S719" s="677">
        <v>0.33333333333333331</v>
      </c>
      <c r="T719" s="744">
        <v>0.5</v>
      </c>
      <c r="U719" s="700">
        <v>0.33333333333333331</v>
      </c>
    </row>
    <row r="720" spans="1:21" ht="14.4" customHeight="1" x14ac:dyDescent="0.3">
      <c r="A720" s="660">
        <v>50</v>
      </c>
      <c r="B720" s="661" t="s">
        <v>564</v>
      </c>
      <c r="C720" s="661" t="s">
        <v>3508</v>
      </c>
      <c r="D720" s="742" t="s">
        <v>4522</v>
      </c>
      <c r="E720" s="743" t="s">
        <v>3519</v>
      </c>
      <c r="F720" s="661" t="s">
        <v>3503</v>
      </c>
      <c r="G720" s="661" t="s">
        <v>3605</v>
      </c>
      <c r="H720" s="661" t="s">
        <v>1311</v>
      </c>
      <c r="I720" s="661" t="s">
        <v>1503</v>
      </c>
      <c r="J720" s="661" t="s">
        <v>3389</v>
      </c>
      <c r="K720" s="661" t="s">
        <v>1299</v>
      </c>
      <c r="L720" s="662">
        <v>291.82</v>
      </c>
      <c r="M720" s="662">
        <v>291.82</v>
      </c>
      <c r="N720" s="661">
        <v>1</v>
      </c>
      <c r="O720" s="744">
        <v>0.5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50</v>
      </c>
      <c r="B721" s="661" t="s">
        <v>564</v>
      </c>
      <c r="C721" s="661" t="s">
        <v>3508</v>
      </c>
      <c r="D721" s="742" t="s">
        <v>4522</v>
      </c>
      <c r="E721" s="743" t="s">
        <v>3519</v>
      </c>
      <c r="F721" s="661" t="s">
        <v>3503</v>
      </c>
      <c r="G721" s="661" t="s">
        <v>3605</v>
      </c>
      <c r="H721" s="661" t="s">
        <v>1311</v>
      </c>
      <c r="I721" s="661" t="s">
        <v>1545</v>
      </c>
      <c r="J721" s="661" t="s">
        <v>1546</v>
      </c>
      <c r="K721" s="661" t="s">
        <v>1299</v>
      </c>
      <c r="L721" s="662">
        <v>583.62</v>
      </c>
      <c r="M721" s="662">
        <v>583.62</v>
      </c>
      <c r="N721" s="661">
        <v>1</v>
      </c>
      <c r="O721" s="744">
        <v>0.5</v>
      </c>
      <c r="P721" s="662">
        <v>583.62</v>
      </c>
      <c r="Q721" s="677">
        <v>1</v>
      </c>
      <c r="R721" s="661">
        <v>1</v>
      </c>
      <c r="S721" s="677">
        <v>1</v>
      </c>
      <c r="T721" s="744">
        <v>0.5</v>
      </c>
      <c r="U721" s="700">
        <v>1</v>
      </c>
    </row>
    <row r="722" spans="1:21" ht="14.4" customHeight="1" x14ac:dyDescent="0.3">
      <c r="A722" s="660">
        <v>50</v>
      </c>
      <c r="B722" s="661" t="s">
        <v>564</v>
      </c>
      <c r="C722" s="661" t="s">
        <v>3508</v>
      </c>
      <c r="D722" s="742" t="s">
        <v>4522</v>
      </c>
      <c r="E722" s="743" t="s">
        <v>3519</v>
      </c>
      <c r="F722" s="661" t="s">
        <v>3503</v>
      </c>
      <c r="G722" s="661" t="s">
        <v>4314</v>
      </c>
      <c r="H722" s="661" t="s">
        <v>565</v>
      </c>
      <c r="I722" s="661" t="s">
        <v>4315</v>
      </c>
      <c r="J722" s="661" t="s">
        <v>4316</v>
      </c>
      <c r="K722" s="661" t="s">
        <v>4317</v>
      </c>
      <c r="L722" s="662">
        <v>0</v>
      </c>
      <c r="M722" s="662">
        <v>0</v>
      </c>
      <c r="N722" s="661">
        <v>1</v>
      </c>
      <c r="O722" s="744">
        <v>1</v>
      </c>
      <c r="P722" s="662"/>
      <c r="Q722" s="677"/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50</v>
      </c>
      <c r="B723" s="661" t="s">
        <v>564</v>
      </c>
      <c r="C723" s="661" t="s">
        <v>3508</v>
      </c>
      <c r="D723" s="742" t="s">
        <v>4522</v>
      </c>
      <c r="E723" s="743" t="s">
        <v>3519</v>
      </c>
      <c r="F723" s="661" t="s">
        <v>3503</v>
      </c>
      <c r="G723" s="661" t="s">
        <v>4318</v>
      </c>
      <c r="H723" s="661" t="s">
        <v>565</v>
      </c>
      <c r="I723" s="661" t="s">
        <v>1308</v>
      </c>
      <c r="J723" s="661" t="s">
        <v>1309</v>
      </c>
      <c r="K723" s="661" t="s">
        <v>1310</v>
      </c>
      <c r="L723" s="662">
        <v>187.41</v>
      </c>
      <c r="M723" s="662">
        <v>374.82</v>
      </c>
      <c r="N723" s="661">
        <v>2</v>
      </c>
      <c r="O723" s="744">
        <v>1</v>
      </c>
      <c r="P723" s="662">
        <v>374.82</v>
      </c>
      <c r="Q723" s="677">
        <v>1</v>
      </c>
      <c r="R723" s="661">
        <v>2</v>
      </c>
      <c r="S723" s="677">
        <v>1</v>
      </c>
      <c r="T723" s="744">
        <v>1</v>
      </c>
      <c r="U723" s="700">
        <v>1</v>
      </c>
    </row>
    <row r="724" spans="1:21" ht="14.4" customHeight="1" x14ac:dyDescent="0.3">
      <c r="A724" s="660">
        <v>50</v>
      </c>
      <c r="B724" s="661" t="s">
        <v>564</v>
      </c>
      <c r="C724" s="661" t="s">
        <v>3508</v>
      </c>
      <c r="D724" s="742" t="s">
        <v>4522</v>
      </c>
      <c r="E724" s="743" t="s">
        <v>3519</v>
      </c>
      <c r="F724" s="661" t="s">
        <v>3503</v>
      </c>
      <c r="G724" s="661" t="s">
        <v>4318</v>
      </c>
      <c r="H724" s="661" t="s">
        <v>565</v>
      </c>
      <c r="I724" s="661" t="s">
        <v>1308</v>
      </c>
      <c r="J724" s="661" t="s">
        <v>1309</v>
      </c>
      <c r="K724" s="661" t="s">
        <v>1310</v>
      </c>
      <c r="L724" s="662">
        <v>115.27</v>
      </c>
      <c r="M724" s="662">
        <v>1498.51</v>
      </c>
      <c r="N724" s="661">
        <v>13</v>
      </c>
      <c r="O724" s="744">
        <v>3</v>
      </c>
      <c r="P724" s="662">
        <v>806.89</v>
      </c>
      <c r="Q724" s="677">
        <v>0.53846153846153844</v>
      </c>
      <c r="R724" s="661">
        <v>7</v>
      </c>
      <c r="S724" s="677">
        <v>0.53846153846153844</v>
      </c>
      <c r="T724" s="744">
        <v>1.5</v>
      </c>
      <c r="U724" s="700">
        <v>0.5</v>
      </c>
    </row>
    <row r="725" spans="1:21" ht="14.4" customHeight="1" x14ac:dyDescent="0.3">
      <c r="A725" s="660">
        <v>50</v>
      </c>
      <c r="B725" s="661" t="s">
        <v>564</v>
      </c>
      <c r="C725" s="661" t="s">
        <v>3508</v>
      </c>
      <c r="D725" s="742" t="s">
        <v>4522</v>
      </c>
      <c r="E725" s="743" t="s">
        <v>3519</v>
      </c>
      <c r="F725" s="661" t="s">
        <v>3503</v>
      </c>
      <c r="G725" s="661" t="s">
        <v>3548</v>
      </c>
      <c r="H725" s="661" t="s">
        <v>1311</v>
      </c>
      <c r="I725" s="661" t="s">
        <v>1341</v>
      </c>
      <c r="J725" s="661" t="s">
        <v>3386</v>
      </c>
      <c r="K725" s="661" t="s">
        <v>984</v>
      </c>
      <c r="L725" s="662">
        <v>96.53</v>
      </c>
      <c r="M725" s="662">
        <v>1351.42</v>
      </c>
      <c r="N725" s="661">
        <v>14</v>
      </c>
      <c r="O725" s="744">
        <v>2</v>
      </c>
      <c r="P725" s="662">
        <v>1351.42</v>
      </c>
      <c r="Q725" s="677">
        <v>1</v>
      </c>
      <c r="R725" s="661">
        <v>14</v>
      </c>
      <c r="S725" s="677">
        <v>1</v>
      </c>
      <c r="T725" s="744">
        <v>2</v>
      </c>
      <c r="U725" s="700">
        <v>1</v>
      </c>
    </row>
    <row r="726" spans="1:21" ht="14.4" customHeight="1" x14ac:dyDescent="0.3">
      <c r="A726" s="660">
        <v>50</v>
      </c>
      <c r="B726" s="661" t="s">
        <v>564</v>
      </c>
      <c r="C726" s="661" t="s">
        <v>3508</v>
      </c>
      <c r="D726" s="742" t="s">
        <v>4522</v>
      </c>
      <c r="E726" s="743" t="s">
        <v>3519</v>
      </c>
      <c r="F726" s="661" t="s">
        <v>3503</v>
      </c>
      <c r="G726" s="661" t="s">
        <v>3548</v>
      </c>
      <c r="H726" s="661" t="s">
        <v>1311</v>
      </c>
      <c r="I726" s="661" t="s">
        <v>1315</v>
      </c>
      <c r="J726" s="661" t="s">
        <v>1316</v>
      </c>
      <c r="K726" s="661" t="s">
        <v>1317</v>
      </c>
      <c r="L726" s="662">
        <v>10.41</v>
      </c>
      <c r="M726" s="662">
        <v>156.14999999999998</v>
      </c>
      <c r="N726" s="661">
        <v>15</v>
      </c>
      <c r="O726" s="744">
        <v>1.5</v>
      </c>
      <c r="P726" s="662"/>
      <c r="Q726" s="677">
        <v>0</v>
      </c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50</v>
      </c>
      <c r="B727" s="661" t="s">
        <v>564</v>
      </c>
      <c r="C727" s="661" t="s">
        <v>3508</v>
      </c>
      <c r="D727" s="742" t="s">
        <v>4522</v>
      </c>
      <c r="E727" s="743" t="s">
        <v>3519</v>
      </c>
      <c r="F727" s="661" t="s">
        <v>3503</v>
      </c>
      <c r="G727" s="661" t="s">
        <v>3548</v>
      </c>
      <c r="H727" s="661" t="s">
        <v>1311</v>
      </c>
      <c r="I727" s="661" t="s">
        <v>3649</v>
      </c>
      <c r="J727" s="661" t="s">
        <v>3387</v>
      </c>
      <c r="K727" s="661" t="s">
        <v>3650</v>
      </c>
      <c r="L727" s="662">
        <v>80.45</v>
      </c>
      <c r="M727" s="662">
        <v>482.70000000000005</v>
      </c>
      <c r="N727" s="661">
        <v>6</v>
      </c>
      <c r="O727" s="744">
        <v>1.5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50</v>
      </c>
      <c r="B728" s="661" t="s">
        <v>564</v>
      </c>
      <c r="C728" s="661" t="s">
        <v>3508</v>
      </c>
      <c r="D728" s="742" t="s">
        <v>4522</v>
      </c>
      <c r="E728" s="743" t="s">
        <v>3519</v>
      </c>
      <c r="F728" s="661" t="s">
        <v>3503</v>
      </c>
      <c r="G728" s="661" t="s">
        <v>4319</v>
      </c>
      <c r="H728" s="661" t="s">
        <v>1311</v>
      </c>
      <c r="I728" s="661" t="s">
        <v>4320</v>
      </c>
      <c r="J728" s="661" t="s">
        <v>4321</v>
      </c>
      <c r="K728" s="661" t="s">
        <v>959</v>
      </c>
      <c r="L728" s="662">
        <v>432.31</v>
      </c>
      <c r="M728" s="662">
        <v>432.31</v>
      </c>
      <c r="N728" s="661">
        <v>1</v>
      </c>
      <c r="O728" s="744">
        <v>0.5</v>
      </c>
      <c r="P728" s="662"/>
      <c r="Q728" s="677">
        <v>0</v>
      </c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50</v>
      </c>
      <c r="B729" s="661" t="s">
        <v>564</v>
      </c>
      <c r="C729" s="661" t="s">
        <v>3508</v>
      </c>
      <c r="D729" s="742" t="s">
        <v>4522</v>
      </c>
      <c r="E729" s="743" t="s">
        <v>3519</v>
      </c>
      <c r="F729" s="661" t="s">
        <v>3503</v>
      </c>
      <c r="G729" s="661" t="s">
        <v>3609</v>
      </c>
      <c r="H729" s="661" t="s">
        <v>565</v>
      </c>
      <c r="I729" s="661" t="s">
        <v>4322</v>
      </c>
      <c r="J729" s="661" t="s">
        <v>1265</v>
      </c>
      <c r="K729" s="661" t="s">
        <v>4202</v>
      </c>
      <c r="L729" s="662">
        <v>6378.88</v>
      </c>
      <c r="M729" s="662">
        <v>6378.88</v>
      </c>
      <c r="N729" s="661">
        <v>1</v>
      </c>
      <c r="O729" s="744">
        <v>1</v>
      </c>
      <c r="P729" s="662">
        <v>6378.88</v>
      </c>
      <c r="Q729" s="677">
        <v>1</v>
      </c>
      <c r="R729" s="661">
        <v>1</v>
      </c>
      <c r="S729" s="677">
        <v>1</v>
      </c>
      <c r="T729" s="744">
        <v>1</v>
      </c>
      <c r="U729" s="700">
        <v>1</v>
      </c>
    </row>
    <row r="730" spans="1:21" ht="14.4" customHeight="1" x14ac:dyDescent="0.3">
      <c r="A730" s="660">
        <v>50</v>
      </c>
      <c r="B730" s="661" t="s">
        <v>564</v>
      </c>
      <c r="C730" s="661" t="s">
        <v>3508</v>
      </c>
      <c r="D730" s="742" t="s">
        <v>4522</v>
      </c>
      <c r="E730" s="743" t="s">
        <v>3519</v>
      </c>
      <c r="F730" s="661" t="s">
        <v>3503</v>
      </c>
      <c r="G730" s="661" t="s">
        <v>3610</v>
      </c>
      <c r="H730" s="661" t="s">
        <v>1311</v>
      </c>
      <c r="I730" s="661" t="s">
        <v>4323</v>
      </c>
      <c r="J730" s="661" t="s">
        <v>2766</v>
      </c>
      <c r="K730" s="661" t="s">
        <v>1540</v>
      </c>
      <c r="L730" s="662">
        <v>374.74</v>
      </c>
      <c r="M730" s="662">
        <v>749.48</v>
      </c>
      <c r="N730" s="661">
        <v>2</v>
      </c>
      <c r="O730" s="744">
        <v>1.5</v>
      </c>
      <c r="P730" s="662">
        <v>374.74</v>
      </c>
      <c r="Q730" s="677">
        <v>0.5</v>
      </c>
      <c r="R730" s="661">
        <v>1</v>
      </c>
      <c r="S730" s="677">
        <v>0.5</v>
      </c>
      <c r="T730" s="744">
        <v>0.5</v>
      </c>
      <c r="U730" s="700">
        <v>0.33333333333333331</v>
      </c>
    </row>
    <row r="731" spans="1:21" ht="14.4" customHeight="1" x14ac:dyDescent="0.3">
      <c r="A731" s="660">
        <v>50</v>
      </c>
      <c r="B731" s="661" t="s">
        <v>564</v>
      </c>
      <c r="C731" s="661" t="s">
        <v>3508</v>
      </c>
      <c r="D731" s="742" t="s">
        <v>4522</v>
      </c>
      <c r="E731" s="743" t="s">
        <v>3519</v>
      </c>
      <c r="F731" s="661" t="s">
        <v>3503</v>
      </c>
      <c r="G731" s="661" t="s">
        <v>3610</v>
      </c>
      <c r="H731" s="661" t="s">
        <v>1311</v>
      </c>
      <c r="I731" s="661" t="s">
        <v>4323</v>
      </c>
      <c r="J731" s="661" t="s">
        <v>2766</v>
      </c>
      <c r="K731" s="661" t="s">
        <v>1540</v>
      </c>
      <c r="L731" s="662">
        <v>353.18</v>
      </c>
      <c r="M731" s="662">
        <v>353.18</v>
      </c>
      <c r="N731" s="661">
        <v>1</v>
      </c>
      <c r="O731" s="744">
        <v>0.5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50</v>
      </c>
      <c r="B732" s="661" t="s">
        <v>564</v>
      </c>
      <c r="C732" s="661" t="s">
        <v>3508</v>
      </c>
      <c r="D732" s="742" t="s">
        <v>4522</v>
      </c>
      <c r="E732" s="743" t="s">
        <v>3519</v>
      </c>
      <c r="F732" s="661" t="s">
        <v>3503</v>
      </c>
      <c r="G732" s="661" t="s">
        <v>3610</v>
      </c>
      <c r="H732" s="661" t="s">
        <v>1311</v>
      </c>
      <c r="I732" s="661" t="s">
        <v>4324</v>
      </c>
      <c r="J732" s="661" t="s">
        <v>1447</v>
      </c>
      <c r="K732" s="661" t="s">
        <v>4325</v>
      </c>
      <c r="L732" s="662">
        <v>579.30999999999995</v>
      </c>
      <c r="M732" s="662">
        <v>2317.2399999999998</v>
      </c>
      <c r="N732" s="661">
        <v>4</v>
      </c>
      <c r="O732" s="744">
        <v>2.5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50</v>
      </c>
      <c r="B733" s="661" t="s">
        <v>564</v>
      </c>
      <c r="C733" s="661" t="s">
        <v>3508</v>
      </c>
      <c r="D733" s="742" t="s">
        <v>4522</v>
      </c>
      <c r="E733" s="743" t="s">
        <v>3519</v>
      </c>
      <c r="F733" s="661" t="s">
        <v>3503</v>
      </c>
      <c r="G733" s="661" t="s">
        <v>3610</v>
      </c>
      <c r="H733" s="661" t="s">
        <v>1311</v>
      </c>
      <c r="I733" s="661" t="s">
        <v>4324</v>
      </c>
      <c r="J733" s="661" t="s">
        <v>1447</v>
      </c>
      <c r="K733" s="661" t="s">
        <v>4325</v>
      </c>
      <c r="L733" s="662">
        <v>543.36</v>
      </c>
      <c r="M733" s="662">
        <v>543.36</v>
      </c>
      <c r="N733" s="661">
        <v>1</v>
      </c>
      <c r="O733" s="744">
        <v>0.5</v>
      </c>
      <c r="P733" s="662"/>
      <c r="Q733" s="677">
        <v>0</v>
      </c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50</v>
      </c>
      <c r="B734" s="661" t="s">
        <v>564</v>
      </c>
      <c r="C734" s="661" t="s">
        <v>3508</v>
      </c>
      <c r="D734" s="742" t="s">
        <v>4522</v>
      </c>
      <c r="E734" s="743" t="s">
        <v>3519</v>
      </c>
      <c r="F734" s="661" t="s">
        <v>3503</v>
      </c>
      <c r="G734" s="661" t="s">
        <v>3610</v>
      </c>
      <c r="H734" s="661" t="s">
        <v>565</v>
      </c>
      <c r="I734" s="661" t="s">
        <v>4326</v>
      </c>
      <c r="J734" s="661" t="s">
        <v>4327</v>
      </c>
      <c r="K734" s="661" t="s">
        <v>1266</v>
      </c>
      <c r="L734" s="662">
        <v>169.04</v>
      </c>
      <c r="M734" s="662">
        <v>338.08</v>
      </c>
      <c r="N734" s="661">
        <v>2</v>
      </c>
      <c r="O734" s="744">
        <v>1</v>
      </c>
      <c r="P734" s="662"/>
      <c r="Q734" s="677">
        <v>0</v>
      </c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50</v>
      </c>
      <c r="B735" s="661" t="s">
        <v>564</v>
      </c>
      <c r="C735" s="661" t="s">
        <v>3508</v>
      </c>
      <c r="D735" s="742" t="s">
        <v>4522</v>
      </c>
      <c r="E735" s="743" t="s">
        <v>3519</v>
      </c>
      <c r="F735" s="661" t="s">
        <v>3503</v>
      </c>
      <c r="G735" s="661" t="s">
        <v>4328</v>
      </c>
      <c r="H735" s="661" t="s">
        <v>565</v>
      </c>
      <c r="I735" s="661" t="s">
        <v>4329</v>
      </c>
      <c r="J735" s="661" t="s">
        <v>4330</v>
      </c>
      <c r="K735" s="661" t="s">
        <v>4331</v>
      </c>
      <c r="L735" s="662">
        <v>0</v>
      </c>
      <c r="M735" s="662">
        <v>0</v>
      </c>
      <c r="N735" s="661">
        <v>13</v>
      </c>
      <c r="O735" s="744">
        <v>6.5</v>
      </c>
      <c r="P735" s="662"/>
      <c r="Q735" s="677"/>
      <c r="R735" s="661"/>
      <c r="S735" s="677">
        <v>0</v>
      </c>
      <c r="T735" s="744"/>
      <c r="U735" s="700">
        <v>0</v>
      </c>
    </row>
    <row r="736" spans="1:21" ht="14.4" customHeight="1" x14ac:dyDescent="0.3">
      <c r="A736" s="660">
        <v>50</v>
      </c>
      <c r="B736" s="661" t="s">
        <v>564</v>
      </c>
      <c r="C736" s="661" t="s">
        <v>3508</v>
      </c>
      <c r="D736" s="742" t="s">
        <v>4522</v>
      </c>
      <c r="E736" s="743" t="s">
        <v>3519</v>
      </c>
      <c r="F736" s="661" t="s">
        <v>3503</v>
      </c>
      <c r="G736" s="661" t="s">
        <v>4328</v>
      </c>
      <c r="H736" s="661" t="s">
        <v>565</v>
      </c>
      <c r="I736" s="661" t="s">
        <v>4332</v>
      </c>
      <c r="J736" s="661" t="s">
        <v>4333</v>
      </c>
      <c r="K736" s="661" t="s">
        <v>4334</v>
      </c>
      <c r="L736" s="662">
        <v>0</v>
      </c>
      <c r="M736" s="662">
        <v>0</v>
      </c>
      <c r="N736" s="661">
        <v>4</v>
      </c>
      <c r="O736" s="744">
        <v>0.5</v>
      </c>
      <c r="P736" s="662"/>
      <c r="Q736" s="677"/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50</v>
      </c>
      <c r="B737" s="661" t="s">
        <v>564</v>
      </c>
      <c r="C737" s="661" t="s">
        <v>3508</v>
      </c>
      <c r="D737" s="742" t="s">
        <v>4522</v>
      </c>
      <c r="E737" s="743" t="s">
        <v>3519</v>
      </c>
      <c r="F737" s="661" t="s">
        <v>3503</v>
      </c>
      <c r="G737" s="661" t="s">
        <v>4335</v>
      </c>
      <c r="H737" s="661" t="s">
        <v>565</v>
      </c>
      <c r="I737" s="661" t="s">
        <v>4336</v>
      </c>
      <c r="J737" s="661" t="s">
        <v>4337</v>
      </c>
      <c r="K737" s="661" t="s">
        <v>4338</v>
      </c>
      <c r="L737" s="662">
        <v>70.150000000000006</v>
      </c>
      <c r="M737" s="662">
        <v>210.45000000000002</v>
      </c>
      <c r="N737" s="661">
        <v>3</v>
      </c>
      <c r="O737" s="744">
        <v>0.5</v>
      </c>
      <c r="P737" s="662"/>
      <c r="Q737" s="677">
        <v>0</v>
      </c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50</v>
      </c>
      <c r="B738" s="661" t="s">
        <v>564</v>
      </c>
      <c r="C738" s="661" t="s">
        <v>3508</v>
      </c>
      <c r="D738" s="742" t="s">
        <v>4522</v>
      </c>
      <c r="E738" s="743" t="s">
        <v>3519</v>
      </c>
      <c r="F738" s="661" t="s">
        <v>3503</v>
      </c>
      <c r="G738" s="661" t="s">
        <v>4081</v>
      </c>
      <c r="H738" s="661" t="s">
        <v>565</v>
      </c>
      <c r="I738" s="661" t="s">
        <v>4339</v>
      </c>
      <c r="J738" s="661" t="s">
        <v>4340</v>
      </c>
      <c r="K738" s="661" t="s">
        <v>1266</v>
      </c>
      <c r="L738" s="662">
        <v>54.95</v>
      </c>
      <c r="M738" s="662">
        <v>219.8</v>
      </c>
      <c r="N738" s="661">
        <v>4</v>
      </c>
      <c r="O738" s="744">
        <v>0.5</v>
      </c>
      <c r="P738" s="662">
        <v>219.8</v>
      </c>
      <c r="Q738" s="677">
        <v>1</v>
      </c>
      <c r="R738" s="661">
        <v>4</v>
      </c>
      <c r="S738" s="677">
        <v>1</v>
      </c>
      <c r="T738" s="744">
        <v>0.5</v>
      </c>
      <c r="U738" s="700">
        <v>1</v>
      </c>
    </row>
    <row r="739" spans="1:21" ht="14.4" customHeight="1" x14ac:dyDescent="0.3">
      <c r="A739" s="660">
        <v>50</v>
      </c>
      <c r="B739" s="661" t="s">
        <v>564</v>
      </c>
      <c r="C739" s="661" t="s">
        <v>3508</v>
      </c>
      <c r="D739" s="742" t="s">
        <v>4522</v>
      </c>
      <c r="E739" s="743" t="s">
        <v>3519</v>
      </c>
      <c r="F739" s="661" t="s">
        <v>3503</v>
      </c>
      <c r="G739" s="661" t="s">
        <v>4341</v>
      </c>
      <c r="H739" s="661" t="s">
        <v>565</v>
      </c>
      <c r="I739" s="661" t="s">
        <v>718</v>
      </c>
      <c r="J739" s="661" t="s">
        <v>719</v>
      </c>
      <c r="K739" s="661" t="s">
        <v>4342</v>
      </c>
      <c r="L739" s="662">
        <v>121.96</v>
      </c>
      <c r="M739" s="662">
        <v>121.96</v>
      </c>
      <c r="N739" s="661">
        <v>1</v>
      </c>
      <c r="O739" s="744">
        <v>0.5</v>
      </c>
      <c r="P739" s="662">
        <v>121.96</v>
      </c>
      <c r="Q739" s="677">
        <v>1</v>
      </c>
      <c r="R739" s="661">
        <v>1</v>
      </c>
      <c r="S739" s="677">
        <v>1</v>
      </c>
      <c r="T739" s="744">
        <v>0.5</v>
      </c>
      <c r="U739" s="700">
        <v>1</v>
      </c>
    </row>
    <row r="740" spans="1:21" ht="14.4" customHeight="1" x14ac:dyDescent="0.3">
      <c r="A740" s="660">
        <v>50</v>
      </c>
      <c r="B740" s="661" t="s">
        <v>564</v>
      </c>
      <c r="C740" s="661" t="s">
        <v>3508</v>
      </c>
      <c r="D740" s="742" t="s">
        <v>4522</v>
      </c>
      <c r="E740" s="743" t="s">
        <v>3519</v>
      </c>
      <c r="F740" s="661" t="s">
        <v>3503</v>
      </c>
      <c r="G740" s="661" t="s">
        <v>4154</v>
      </c>
      <c r="H740" s="661" t="s">
        <v>565</v>
      </c>
      <c r="I740" s="661" t="s">
        <v>795</v>
      </c>
      <c r="J740" s="661" t="s">
        <v>4155</v>
      </c>
      <c r="K740" s="661" t="s">
        <v>4156</v>
      </c>
      <c r="L740" s="662">
        <v>0</v>
      </c>
      <c r="M740" s="662">
        <v>0</v>
      </c>
      <c r="N740" s="661">
        <v>5</v>
      </c>
      <c r="O740" s="744">
        <v>2.5</v>
      </c>
      <c r="P740" s="662">
        <v>0</v>
      </c>
      <c r="Q740" s="677"/>
      <c r="R740" s="661">
        <v>1</v>
      </c>
      <c r="S740" s="677">
        <v>0.2</v>
      </c>
      <c r="T740" s="744">
        <v>1</v>
      </c>
      <c r="U740" s="700">
        <v>0.4</v>
      </c>
    </row>
    <row r="741" spans="1:21" ht="14.4" customHeight="1" x14ac:dyDescent="0.3">
      <c r="A741" s="660">
        <v>50</v>
      </c>
      <c r="B741" s="661" t="s">
        <v>564</v>
      </c>
      <c r="C741" s="661" t="s">
        <v>3508</v>
      </c>
      <c r="D741" s="742" t="s">
        <v>4522</v>
      </c>
      <c r="E741" s="743" t="s">
        <v>3519</v>
      </c>
      <c r="F741" s="661" t="s">
        <v>3503</v>
      </c>
      <c r="G741" s="661" t="s">
        <v>3958</v>
      </c>
      <c r="H741" s="661" t="s">
        <v>565</v>
      </c>
      <c r="I741" s="661" t="s">
        <v>783</v>
      </c>
      <c r="J741" s="661" t="s">
        <v>784</v>
      </c>
      <c r="K741" s="661" t="s">
        <v>785</v>
      </c>
      <c r="L741" s="662">
        <v>60.07</v>
      </c>
      <c r="M741" s="662">
        <v>120.14</v>
      </c>
      <c r="N741" s="661">
        <v>2</v>
      </c>
      <c r="O741" s="744">
        <v>1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50</v>
      </c>
      <c r="B742" s="661" t="s">
        <v>564</v>
      </c>
      <c r="C742" s="661" t="s">
        <v>3508</v>
      </c>
      <c r="D742" s="742" t="s">
        <v>4522</v>
      </c>
      <c r="E742" s="743" t="s">
        <v>3519</v>
      </c>
      <c r="F742" s="661" t="s">
        <v>3503</v>
      </c>
      <c r="G742" s="661" t="s">
        <v>3552</v>
      </c>
      <c r="H742" s="661" t="s">
        <v>565</v>
      </c>
      <c r="I742" s="661" t="s">
        <v>741</v>
      </c>
      <c r="J742" s="661" t="s">
        <v>742</v>
      </c>
      <c r="K742" s="661" t="s">
        <v>3651</v>
      </c>
      <c r="L742" s="662">
        <v>152.33000000000001</v>
      </c>
      <c r="M742" s="662">
        <v>304.66000000000003</v>
      </c>
      <c r="N742" s="661">
        <v>2</v>
      </c>
      <c r="O742" s="744">
        <v>1.5</v>
      </c>
      <c r="P742" s="662"/>
      <c r="Q742" s="677">
        <v>0</v>
      </c>
      <c r="R742" s="661"/>
      <c r="S742" s="677">
        <v>0</v>
      </c>
      <c r="T742" s="744"/>
      <c r="U742" s="700">
        <v>0</v>
      </c>
    </row>
    <row r="743" spans="1:21" ht="14.4" customHeight="1" x14ac:dyDescent="0.3">
      <c r="A743" s="660">
        <v>50</v>
      </c>
      <c r="B743" s="661" t="s">
        <v>564</v>
      </c>
      <c r="C743" s="661" t="s">
        <v>3508</v>
      </c>
      <c r="D743" s="742" t="s">
        <v>4522</v>
      </c>
      <c r="E743" s="743" t="s">
        <v>3519</v>
      </c>
      <c r="F743" s="661" t="s">
        <v>3503</v>
      </c>
      <c r="G743" s="661" t="s">
        <v>3789</v>
      </c>
      <c r="H743" s="661" t="s">
        <v>565</v>
      </c>
      <c r="I743" s="661" t="s">
        <v>4343</v>
      </c>
      <c r="J743" s="661" t="s">
        <v>3791</v>
      </c>
      <c r="K743" s="661" t="s">
        <v>4344</v>
      </c>
      <c r="L743" s="662">
        <v>438.49</v>
      </c>
      <c r="M743" s="662">
        <v>438.49</v>
      </c>
      <c r="N743" s="661">
        <v>1</v>
      </c>
      <c r="O743" s="744">
        <v>0.5</v>
      </c>
      <c r="P743" s="662"/>
      <c r="Q743" s="677">
        <v>0</v>
      </c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50</v>
      </c>
      <c r="B744" s="661" t="s">
        <v>564</v>
      </c>
      <c r="C744" s="661" t="s">
        <v>3508</v>
      </c>
      <c r="D744" s="742" t="s">
        <v>4522</v>
      </c>
      <c r="E744" s="743" t="s">
        <v>3519</v>
      </c>
      <c r="F744" s="661" t="s">
        <v>3503</v>
      </c>
      <c r="G744" s="661" t="s">
        <v>3789</v>
      </c>
      <c r="H744" s="661" t="s">
        <v>565</v>
      </c>
      <c r="I744" s="661" t="s">
        <v>4343</v>
      </c>
      <c r="J744" s="661" t="s">
        <v>3791</v>
      </c>
      <c r="K744" s="661" t="s">
        <v>4344</v>
      </c>
      <c r="L744" s="662">
        <v>523.38</v>
      </c>
      <c r="M744" s="662">
        <v>523.38</v>
      </c>
      <c r="N744" s="661">
        <v>1</v>
      </c>
      <c r="O744" s="744">
        <v>0.5</v>
      </c>
      <c r="P744" s="662"/>
      <c r="Q744" s="677">
        <v>0</v>
      </c>
      <c r="R744" s="661"/>
      <c r="S744" s="677">
        <v>0</v>
      </c>
      <c r="T744" s="744"/>
      <c r="U744" s="700">
        <v>0</v>
      </c>
    </row>
    <row r="745" spans="1:21" ht="14.4" customHeight="1" x14ac:dyDescent="0.3">
      <c r="A745" s="660">
        <v>50</v>
      </c>
      <c r="B745" s="661" t="s">
        <v>564</v>
      </c>
      <c r="C745" s="661" t="s">
        <v>3508</v>
      </c>
      <c r="D745" s="742" t="s">
        <v>4522</v>
      </c>
      <c r="E745" s="743" t="s">
        <v>3519</v>
      </c>
      <c r="F745" s="661" t="s">
        <v>3503</v>
      </c>
      <c r="G745" s="661" t="s">
        <v>3615</v>
      </c>
      <c r="H745" s="661" t="s">
        <v>1311</v>
      </c>
      <c r="I745" s="661" t="s">
        <v>4088</v>
      </c>
      <c r="J745" s="661" t="s">
        <v>1488</v>
      </c>
      <c r="K745" s="661" t="s">
        <v>4089</v>
      </c>
      <c r="L745" s="662">
        <v>366.53</v>
      </c>
      <c r="M745" s="662">
        <v>2199.1799999999998</v>
      </c>
      <c r="N745" s="661">
        <v>6</v>
      </c>
      <c r="O745" s="744">
        <v>3</v>
      </c>
      <c r="P745" s="662">
        <v>366.53</v>
      </c>
      <c r="Q745" s="677">
        <v>0.16666666666666666</v>
      </c>
      <c r="R745" s="661">
        <v>1</v>
      </c>
      <c r="S745" s="677">
        <v>0.16666666666666666</v>
      </c>
      <c r="T745" s="744">
        <v>0.5</v>
      </c>
      <c r="U745" s="700">
        <v>0.16666666666666666</v>
      </c>
    </row>
    <row r="746" spans="1:21" ht="14.4" customHeight="1" x14ac:dyDescent="0.3">
      <c r="A746" s="660">
        <v>50</v>
      </c>
      <c r="B746" s="661" t="s">
        <v>564</v>
      </c>
      <c r="C746" s="661" t="s">
        <v>3508</v>
      </c>
      <c r="D746" s="742" t="s">
        <v>4522</v>
      </c>
      <c r="E746" s="743" t="s">
        <v>3519</v>
      </c>
      <c r="F746" s="661" t="s">
        <v>3503</v>
      </c>
      <c r="G746" s="661" t="s">
        <v>3978</v>
      </c>
      <c r="H746" s="661" t="s">
        <v>565</v>
      </c>
      <c r="I746" s="661" t="s">
        <v>1828</v>
      </c>
      <c r="J746" s="661" t="s">
        <v>1829</v>
      </c>
      <c r="K746" s="661" t="s">
        <v>739</v>
      </c>
      <c r="L746" s="662">
        <v>246.88</v>
      </c>
      <c r="M746" s="662">
        <v>2468.8000000000002</v>
      </c>
      <c r="N746" s="661">
        <v>10</v>
      </c>
      <c r="O746" s="744">
        <v>2.5</v>
      </c>
      <c r="P746" s="662">
        <v>1234.4000000000001</v>
      </c>
      <c r="Q746" s="677">
        <v>0.5</v>
      </c>
      <c r="R746" s="661">
        <v>5</v>
      </c>
      <c r="S746" s="677">
        <v>0.5</v>
      </c>
      <c r="T746" s="744">
        <v>1</v>
      </c>
      <c r="U746" s="700">
        <v>0.4</v>
      </c>
    </row>
    <row r="747" spans="1:21" ht="14.4" customHeight="1" x14ac:dyDescent="0.3">
      <c r="A747" s="660">
        <v>50</v>
      </c>
      <c r="B747" s="661" t="s">
        <v>564</v>
      </c>
      <c r="C747" s="661" t="s">
        <v>3508</v>
      </c>
      <c r="D747" s="742" t="s">
        <v>4522</v>
      </c>
      <c r="E747" s="743" t="s">
        <v>3519</v>
      </c>
      <c r="F747" s="661" t="s">
        <v>3503</v>
      </c>
      <c r="G747" s="661" t="s">
        <v>3978</v>
      </c>
      <c r="H747" s="661" t="s">
        <v>565</v>
      </c>
      <c r="I747" s="661" t="s">
        <v>989</v>
      </c>
      <c r="J747" s="661" t="s">
        <v>990</v>
      </c>
      <c r="K747" s="661" t="s">
        <v>739</v>
      </c>
      <c r="L747" s="662">
        <v>301.26</v>
      </c>
      <c r="M747" s="662">
        <v>2410.08</v>
      </c>
      <c r="N747" s="661">
        <v>8</v>
      </c>
      <c r="O747" s="744">
        <v>2</v>
      </c>
      <c r="P747" s="662"/>
      <c r="Q747" s="677">
        <v>0</v>
      </c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50</v>
      </c>
      <c r="B748" s="661" t="s">
        <v>564</v>
      </c>
      <c r="C748" s="661" t="s">
        <v>3508</v>
      </c>
      <c r="D748" s="742" t="s">
        <v>4522</v>
      </c>
      <c r="E748" s="743" t="s">
        <v>3519</v>
      </c>
      <c r="F748" s="661" t="s">
        <v>3503</v>
      </c>
      <c r="G748" s="661" t="s">
        <v>3654</v>
      </c>
      <c r="H748" s="661" t="s">
        <v>565</v>
      </c>
      <c r="I748" s="661" t="s">
        <v>4345</v>
      </c>
      <c r="J748" s="661" t="s">
        <v>3656</v>
      </c>
      <c r="K748" s="661" t="s">
        <v>4346</v>
      </c>
      <c r="L748" s="662">
        <v>0</v>
      </c>
      <c r="M748" s="662">
        <v>0</v>
      </c>
      <c r="N748" s="661">
        <v>4</v>
      </c>
      <c r="O748" s="744">
        <v>0.5</v>
      </c>
      <c r="P748" s="662">
        <v>0</v>
      </c>
      <c r="Q748" s="677"/>
      <c r="R748" s="661">
        <v>4</v>
      </c>
      <c r="S748" s="677">
        <v>1</v>
      </c>
      <c r="T748" s="744">
        <v>0.5</v>
      </c>
      <c r="U748" s="700">
        <v>1</v>
      </c>
    </row>
    <row r="749" spans="1:21" ht="14.4" customHeight="1" x14ac:dyDescent="0.3">
      <c r="A749" s="660">
        <v>50</v>
      </c>
      <c r="B749" s="661" t="s">
        <v>564</v>
      </c>
      <c r="C749" s="661" t="s">
        <v>3508</v>
      </c>
      <c r="D749" s="742" t="s">
        <v>4522</v>
      </c>
      <c r="E749" s="743" t="s">
        <v>3519</v>
      </c>
      <c r="F749" s="661" t="s">
        <v>3503</v>
      </c>
      <c r="G749" s="661" t="s">
        <v>3654</v>
      </c>
      <c r="H749" s="661" t="s">
        <v>565</v>
      </c>
      <c r="I749" s="661" t="s">
        <v>737</v>
      </c>
      <c r="J749" s="661" t="s">
        <v>3656</v>
      </c>
      <c r="K749" s="661" t="s">
        <v>739</v>
      </c>
      <c r="L749" s="662">
        <v>124.3</v>
      </c>
      <c r="M749" s="662">
        <v>1243</v>
      </c>
      <c r="N749" s="661">
        <v>10</v>
      </c>
      <c r="O749" s="744">
        <v>2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50</v>
      </c>
      <c r="B750" s="661" t="s">
        <v>564</v>
      </c>
      <c r="C750" s="661" t="s">
        <v>3508</v>
      </c>
      <c r="D750" s="742" t="s">
        <v>4522</v>
      </c>
      <c r="E750" s="743" t="s">
        <v>3519</v>
      </c>
      <c r="F750" s="661" t="s">
        <v>3503</v>
      </c>
      <c r="G750" s="661" t="s">
        <v>3654</v>
      </c>
      <c r="H750" s="661" t="s">
        <v>565</v>
      </c>
      <c r="I750" s="661" t="s">
        <v>4347</v>
      </c>
      <c r="J750" s="661" t="s">
        <v>4011</v>
      </c>
      <c r="K750" s="661" t="s">
        <v>739</v>
      </c>
      <c r="L750" s="662">
        <v>124.3</v>
      </c>
      <c r="M750" s="662">
        <v>2983.2</v>
      </c>
      <c r="N750" s="661">
        <v>24</v>
      </c>
      <c r="O750" s="744">
        <v>4.5</v>
      </c>
      <c r="P750" s="662">
        <v>1988.8</v>
      </c>
      <c r="Q750" s="677">
        <v>0.66666666666666674</v>
      </c>
      <c r="R750" s="661">
        <v>16</v>
      </c>
      <c r="S750" s="677">
        <v>0.66666666666666663</v>
      </c>
      <c r="T750" s="744">
        <v>3.5</v>
      </c>
      <c r="U750" s="700">
        <v>0.77777777777777779</v>
      </c>
    </row>
    <row r="751" spans="1:21" ht="14.4" customHeight="1" x14ac:dyDescent="0.3">
      <c r="A751" s="660">
        <v>50</v>
      </c>
      <c r="B751" s="661" t="s">
        <v>564</v>
      </c>
      <c r="C751" s="661" t="s">
        <v>3508</v>
      </c>
      <c r="D751" s="742" t="s">
        <v>4522</v>
      </c>
      <c r="E751" s="743" t="s">
        <v>3519</v>
      </c>
      <c r="F751" s="661" t="s">
        <v>3503</v>
      </c>
      <c r="G751" s="661" t="s">
        <v>4348</v>
      </c>
      <c r="H751" s="661" t="s">
        <v>565</v>
      </c>
      <c r="I751" s="661" t="s">
        <v>1686</v>
      </c>
      <c r="J751" s="661" t="s">
        <v>1687</v>
      </c>
      <c r="K751" s="661" t="s">
        <v>4349</v>
      </c>
      <c r="L751" s="662">
        <v>36.97</v>
      </c>
      <c r="M751" s="662">
        <v>36.97</v>
      </c>
      <c r="N751" s="661">
        <v>1</v>
      </c>
      <c r="O751" s="744">
        <v>0.5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50</v>
      </c>
      <c r="B752" s="661" t="s">
        <v>564</v>
      </c>
      <c r="C752" s="661" t="s">
        <v>3508</v>
      </c>
      <c r="D752" s="742" t="s">
        <v>4522</v>
      </c>
      <c r="E752" s="743" t="s">
        <v>3519</v>
      </c>
      <c r="F752" s="661" t="s">
        <v>3503</v>
      </c>
      <c r="G752" s="661" t="s">
        <v>4348</v>
      </c>
      <c r="H752" s="661" t="s">
        <v>565</v>
      </c>
      <c r="I752" s="661" t="s">
        <v>4350</v>
      </c>
      <c r="J752" s="661" t="s">
        <v>1687</v>
      </c>
      <c r="K752" s="661" t="s">
        <v>4351</v>
      </c>
      <c r="L752" s="662">
        <v>36.97</v>
      </c>
      <c r="M752" s="662">
        <v>36.97</v>
      </c>
      <c r="N752" s="661">
        <v>1</v>
      </c>
      <c r="O752" s="744">
        <v>0.5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50</v>
      </c>
      <c r="B753" s="661" t="s">
        <v>564</v>
      </c>
      <c r="C753" s="661" t="s">
        <v>3508</v>
      </c>
      <c r="D753" s="742" t="s">
        <v>4522</v>
      </c>
      <c r="E753" s="743" t="s">
        <v>3519</v>
      </c>
      <c r="F753" s="661" t="s">
        <v>3503</v>
      </c>
      <c r="G753" s="661" t="s">
        <v>4352</v>
      </c>
      <c r="H753" s="661" t="s">
        <v>565</v>
      </c>
      <c r="I753" s="661" t="s">
        <v>4353</v>
      </c>
      <c r="J753" s="661" t="s">
        <v>4354</v>
      </c>
      <c r="K753" s="661" t="s">
        <v>4355</v>
      </c>
      <c r="L753" s="662">
        <v>81.78</v>
      </c>
      <c r="M753" s="662">
        <v>163.56</v>
      </c>
      <c r="N753" s="661">
        <v>2</v>
      </c>
      <c r="O753" s="744">
        <v>1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50</v>
      </c>
      <c r="B754" s="661" t="s">
        <v>564</v>
      </c>
      <c r="C754" s="661" t="s">
        <v>3508</v>
      </c>
      <c r="D754" s="742" t="s">
        <v>4522</v>
      </c>
      <c r="E754" s="743" t="s">
        <v>3519</v>
      </c>
      <c r="F754" s="661" t="s">
        <v>3503</v>
      </c>
      <c r="G754" s="661" t="s">
        <v>4356</v>
      </c>
      <c r="H754" s="661" t="s">
        <v>1311</v>
      </c>
      <c r="I754" s="661" t="s">
        <v>4357</v>
      </c>
      <c r="J754" s="661" t="s">
        <v>4358</v>
      </c>
      <c r="K754" s="661" t="s">
        <v>4359</v>
      </c>
      <c r="L754" s="662">
        <v>31.32</v>
      </c>
      <c r="M754" s="662">
        <v>31.32</v>
      </c>
      <c r="N754" s="661">
        <v>1</v>
      </c>
      <c r="O754" s="744">
        <v>1</v>
      </c>
      <c r="P754" s="662"/>
      <c r="Q754" s="677">
        <v>0</v>
      </c>
      <c r="R754" s="661"/>
      <c r="S754" s="677">
        <v>0</v>
      </c>
      <c r="T754" s="744"/>
      <c r="U754" s="700">
        <v>0</v>
      </c>
    </row>
    <row r="755" spans="1:21" ht="14.4" customHeight="1" x14ac:dyDescent="0.3">
      <c r="A755" s="660">
        <v>50</v>
      </c>
      <c r="B755" s="661" t="s">
        <v>564</v>
      </c>
      <c r="C755" s="661" t="s">
        <v>3508</v>
      </c>
      <c r="D755" s="742" t="s">
        <v>4522</v>
      </c>
      <c r="E755" s="743" t="s">
        <v>3519</v>
      </c>
      <c r="F755" s="661" t="s">
        <v>3503</v>
      </c>
      <c r="G755" s="661" t="s">
        <v>4094</v>
      </c>
      <c r="H755" s="661" t="s">
        <v>565</v>
      </c>
      <c r="I755" s="661" t="s">
        <v>749</v>
      </c>
      <c r="J755" s="661" t="s">
        <v>750</v>
      </c>
      <c r="K755" s="661" t="s">
        <v>751</v>
      </c>
      <c r="L755" s="662">
        <v>150.19</v>
      </c>
      <c r="M755" s="662">
        <v>450.57</v>
      </c>
      <c r="N755" s="661">
        <v>3</v>
      </c>
      <c r="O755" s="744">
        <v>0.5</v>
      </c>
      <c r="P755" s="662"/>
      <c r="Q755" s="677">
        <v>0</v>
      </c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50</v>
      </c>
      <c r="B756" s="661" t="s">
        <v>564</v>
      </c>
      <c r="C756" s="661" t="s">
        <v>3508</v>
      </c>
      <c r="D756" s="742" t="s">
        <v>4522</v>
      </c>
      <c r="E756" s="743" t="s">
        <v>3519</v>
      </c>
      <c r="F756" s="661" t="s">
        <v>3503</v>
      </c>
      <c r="G756" s="661" t="s">
        <v>4360</v>
      </c>
      <c r="H756" s="661" t="s">
        <v>565</v>
      </c>
      <c r="I756" s="661" t="s">
        <v>4361</v>
      </c>
      <c r="J756" s="661" t="s">
        <v>4362</v>
      </c>
      <c r="K756" s="661" t="s">
        <v>4363</v>
      </c>
      <c r="L756" s="662">
        <v>0</v>
      </c>
      <c r="M756" s="662">
        <v>0</v>
      </c>
      <c r="N756" s="661">
        <v>1</v>
      </c>
      <c r="O756" s="744">
        <v>1</v>
      </c>
      <c r="P756" s="662">
        <v>0</v>
      </c>
      <c r="Q756" s="677"/>
      <c r="R756" s="661">
        <v>1</v>
      </c>
      <c r="S756" s="677">
        <v>1</v>
      </c>
      <c r="T756" s="744">
        <v>1</v>
      </c>
      <c r="U756" s="700">
        <v>1</v>
      </c>
    </row>
    <row r="757" spans="1:21" ht="14.4" customHeight="1" x14ac:dyDescent="0.3">
      <c r="A757" s="660">
        <v>50</v>
      </c>
      <c r="B757" s="661" t="s">
        <v>564</v>
      </c>
      <c r="C757" s="661" t="s">
        <v>3508</v>
      </c>
      <c r="D757" s="742" t="s">
        <v>4522</v>
      </c>
      <c r="E757" s="743" t="s">
        <v>3519</v>
      </c>
      <c r="F757" s="661" t="s">
        <v>3503</v>
      </c>
      <c r="G757" s="661" t="s">
        <v>3943</v>
      </c>
      <c r="H757" s="661" t="s">
        <v>565</v>
      </c>
      <c r="I757" s="661" t="s">
        <v>4364</v>
      </c>
      <c r="J757" s="661" t="s">
        <v>4365</v>
      </c>
      <c r="K757" s="661" t="s">
        <v>3032</v>
      </c>
      <c r="L757" s="662">
        <v>435.04</v>
      </c>
      <c r="M757" s="662">
        <v>435.04</v>
      </c>
      <c r="N757" s="661">
        <v>1</v>
      </c>
      <c r="O757" s="744">
        <v>1</v>
      </c>
      <c r="P757" s="662"/>
      <c r="Q757" s="677">
        <v>0</v>
      </c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50</v>
      </c>
      <c r="B758" s="661" t="s">
        <v>564</v>
      </c>
      <c r="C758" s="661" t="s">
        <v>3508</v>
      </c>
      <c r="D758" s="742" t="s">
        <v>4522</v>
      </c>
      <c r="E758" s="743" t="s">
        <v>3519</v>
      </c>
      <c r="F758" s="661" t="s">
        <v>3503</v>
      </c>
      <c r="G758" s="661" t="s">
        <v>4095</v>
      </c>
      <c r="H758" s="661" t="s">
        <v>565</v>
      </c>
      <c r="I758" s="661" t="s">
        <v>4366</v>
      </c>
      <c r="J758" s="661" t="s">
        <v>4367</v>
      </c>
      <c r="K758" s="661" t="s">
        <v>4098</v>
      </c>
      <c r="L758" s="662">
        <v>503.02</v>
      </c>
      <c r="M758" s="662">
        <v>1509.06</v>
      </c>
      <c r="N758" s="661">
        <v>3</v>
      </c>
      <c r="O758" s="744">
        <v>2</v>
      </c>
      <c r="P758" s="662"/>
      <c r="Q758" s="677">
        <v>0</v>
      </c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50</v>
      </c>
      <c r="B759" s="661" t="s">
        <v>564</v>
      </c>
      <c r="C759" s="661" t="s">
        <v>3508</v>
      </c>
      <c r="D759" s="742" t="s">
        <v>4522</v>
      </c>
      <c r="E759" s="743" t="s">
        <v>3519</v>
      </c>
      <c r="F759" s="661" t="s">
        <v>3503</v>
      </c>
      <c r="G759" s="661" t="s">
        <v>3558</v>
      </c>
      <c r="H759" s="661" t="s">
        <v>1311</v>
      </c>
      <c r="I759" s="661" t="s">
        <v>3621</v>
      </c>
      <c r="J759" s="661" t="s">
        <v>3622</v>
      </c>
      <c r="K759" s="661" t="s">
        <v>3623</v>
      </c>
      <c r="L759" s="662">
        <v>120.61</v>
      </c>
      <c r="M759" s="662">
        <v>603.04999999999995</v>
      </c>
      <c r="N759" s="661">
        <v>5</v>
      </c>
      <c r="O759" s="744">
        <v>3.5</v>
      </c>
      <c r="P759" s="662">
        <v>361.83</v>
      </c>
      <c r="Q759" s="677">
        <v>0.6</v>
      </c>
      <c r="R759" s="661">
        <v>3</v>
      </c>
      <c r="S759" s="677">
        <v>0.6</v>
      </c>
      <c r="T759" s="744">
        <v>1.5</v>
      </c>
      <c r="U759" s="700">
        <v>0.42857142857142855</v>
      </c>
    </row>
    <row r="760" spans="1:21" ht="14.4" customHeight="1" x14ac:dyDescent="0.3">
      <c r="A760" s="660">
        <v>50</v>
      </c>
      <c r="B760" s="661" t="s">
        <v>564</v>
      </c>
      <c r="C760" s="661" t="s">
        <v>3508</v>
      </c>
      <c r="D760" s="742" t="s">
        <v>4522</v>
      </c>
      <c r="E760" s="743" t="s">
        <v>3519</v>
      </c>
      <c r="F760" s="661" t="s">
        <v>3503</v>
      </c>
      <c r="G760" s="661" t="s">
        <v>3558</v>
      </c>
      <c r="H760" s="661" t="s">
        <v>1311</v>
      </c>
      <c r="I760" s="661" t="s">
        <v>1429</v>
      </c>
      <c r="J760" s="661" t="s">
        <v>3364</v>
      </c>
      <c r="K760" s="661" t="s">
        <v>977</v>
      </c>
      <c r="L760" s="662">
        <v>184.74</v>
      </c>
      <c r="M760" s="662">
        <v>923.7</v>
      </c>
      <c r="N760" s="661">
        <v>5</v>
      </c>
      <c r="O760" s="744">
        <v>2</v>
      </c>
      <c r="P760" s="662">
        <v>369.48</v>
      </c>
      <c r="Q760" s="677">
        <v>0.4</v>
      </c>
      <c r="R760" s="661">
        <v>2</v>
      </c>
      <c r="S760" s="677">
        <v>0.4</v>
      </c>
      <c r="T760" s="744">
        <v>1</v>
      </c>
      <c r="U760" s="700">
        <v>0.5</v>
      </c>
    </row>
    <row r="761" spans="1:21" ht="14.4" customHeight="1" x14ac:dyDescent="0.3">
      <c r="A761" s="660">
        <v>50</v>
      </c>
      <c r="B761" s="661" t="s">
        <v>564</v>
      </c>
      <c r="C761" s="661" t="s">
        <v>3508</v>
      </c>
      <c r="D761" s="742" t="s">
        <v>4522</v>
      </c>
      <c r="E761" s="743" t="s">
        <v>3519</v>
      </c>
      <c r="F761" s="661" t="s">
        <v>3503</v>
      </c>
      <c r="G761" s="661" t="s">
        <v>3624</v>
      </c>
      <c r="H761" s="661" t="s">
        <v>565</v>
      </c>
      <c r="I761" s="661" t="s">
        <v>3625</v>
      </c>
      <c r="J761" s="661" t="s">
        <v>3626</v>
      </c>
      <c r="K761" s="661" t="s">
        <v>2064</v>
      </c>
      <c r="L761" s="662">
        <v>0</v>
      </c>
      <c r="M761" s="662">
        <v>0</v>
      </c>
      <c r="N761" s="661">
        <v>11</v>
      </c>
      <c r="O761" s="744">
        <v>3.5</v>
      </c>
      <c r="P761" s="662">
        <v>0</v>
      </c>
      <c r="Q761" s="677"/>
      <c r="R761" s="661">
        <v>1</v>
      </c>
      <c r="S761" s="677">
        <v>9.0909090909090912E-2</v>
      </c>
      <c r="T761" s="744">
        <v>0.5</v>
      </c>
      <c r="U761" s="700">
        <v>0.14285714285714285</v>
      </c>
    </row>
    <row r="762" spans="1:21" ht="14.4" customHeight="1" x14ac:dyDescent="0.3">
      <c r="A762" s="660">
        <v>50</v>
      </c>
      <c r="B762" s="661" t="s">
        <v>564</v>
      </c>
      <c r="C762" s="661" t="s">
        <v>3508</v>
      </c>
      <c r="D762" s="742" t="s">
        <v>4522</v>
      </c>
      <c r="E762" s="743" t="s">
        <v>3519</v>
      </c>
      <c r="F762" s="661" t="s">
        <v>3503</v>
      </c>
      <c r="G762" s="661" t="s">
        <v>4368</v>
      </c>
      <c r="H762" s="661" t="s">
        <v>565</v>
      </c>
      <c r="I762" s="661" t="s">
        <v>4369</v>
      </c>
      <c r="J762" s="661" t="s">
        <v>4370</v>
      </c>
      <c r="K762" s="661" t="s">
        <v>4371</v>
      </c>
      <c r="L762" s="662">
        <v>0</v>
      </c>
      <c r="M762" s="662">
        <v>0</v>
      </c>
      <c r="N762" s="661">
        <v>1</v>
      </c>
      <c r="O762" s="744">
        <v>0.5</v>
      </c>
      <c r="P762" s="662"/>
      <c r="Q762" s="677"/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50</v>
      </c>
      <c r="B763" s="661" t="s">
        <v>564</v>
      </c>
      <c r="C763" s="661" t="s">
        <v>3508</v>
      </c>
      <c r="D763" s="742" t="s">
        <v>4522</v>
      </c>
      <c r="E763" s="743" t="s">
        <v>3519</v>
      </c>
      <c r="F763" s="661" t="s">
        <v>3503</v>
      </c>
      <c r="G763" s="661" t="s">
        <v>3962</v>
      </c>
      <c r="H763" s="661" t="s">
        <v>565</v>
      </c>
      <c r="I763" s="661" t="s">
        <v>4372</v>
      </c>
      <c r="J763" s="661" t="s">
        <v>3964</v>
      </c>
      <c r="K763" s="661" t="s">
        <v>4373</v>
      </c>
      <c r="L763" s="662">
        <v>5339.52</v>
      </c>
      <c r="M763" s="662">
        <v>37376.639999999999</v>
      </c>
      <c r="N763" s="661">
        <v>7</v>
      </c>
      <c r="O763" s="744">
        <v>5</v>
      </c>
      <c r="P763" s="662">
        <v>21358.080000000002</v>
      </c>
      <c r="Q763" s="677">
        <v>0.57142857142857151</v>
      </c>
      <c r="R763" s="661">
        <v>4</v>
      </c>
      <c r="S763" s="677">
        <v>0.5714285714285714</v>
      </c>
      <c r="T763" s="744">
        <v>3</v>
      </c>
      <c r="U763" s="700">
        <v>0.6</v>
      </c>
    </row>
    <row r="764" spans="1:21" ht="14.4" customHeight="1" x14ac:dyDescent="0.3">
      <c r="A764" s="660">
        <v>50</v>
      </c>
      <c r="B764" s="661" t="s">
        <v>564</v>
      </c>
      <c r="C764" s="661" t="s">
        <v>3508</v>
      </c>
      <c r="D764" s="742" t="s">
        <v>4522</v>
      </c>
      <c r="E764" s="743" t="s">
        <v>3519</v>
      </c>
      <c r="F764" s="661" t="s">
        <v>3503</v>
      </c>
      <c r="G764" s="661" t="s">
        <v>3962</v>
      </c>
      <c r="H764" s="661" t="s">
        <v>565</v>
      </c>
      <c r="I764" s="661" t="s">
        <v>3963</v>
      </c>
      <c r="J764" s="661" t="s">
        <v>3964</v>
      </c>
      <c r="K764" s="661" t="s">
        <v>3965</v>
      </c>
      <c r="L764" s="662">
        <v>1906.97</v>
      </c>
      <c r="M764" s="662">
        <v>15255.76</v>
      </c>
      <c r="N764" s="661">
        <v>8</v>
      </c>
      <c r="O764" s="744">
        <v>2.5</v>
      </c>
      <c r="P764" s="662">
        <v>5720.91</v>
      </c>
      <c r="Q764" s="677">
        <v>0.375</v>
      </c>
      <c r="R764" s="661">
        <v>3</v>
      </c>
      <c r="S764" s="677">
        <v>0.375</v>
      </c>
      <c r="T764" s="744">
        <v>1</v>
      </c>
      <c r="U764" s="700">
        <v>0.4</v>
      </c>
    </row>
    <row r="765" spans="1:21" ht="14.4" customHeight="1" x14ac:dyDescent="0.3">
      <c r="A765" s="660">
        <v>50</v>
      </c>
      <c r="B765" s="661" t="s">
        <v>564</v>
      </c>
      <c r="C765" s="661" t="s">
        <v>3508</v>
      </c>
      <c r="D765" s="742" t="s">
        <v>4522</v>
      </c>
      <c r="E765" s="743" t="s">
        <v>3519</v>
      </c>
      <c r="F765" s="661" t="s">
        <v>3503</v>
      </c>
      <c r="G765" s="661" t="s">
        <v>4374</v>
      </c>
      <c r="H765" s="661" t="s">
        <v>1311</v>
      </c>
      <c r="I765" s="661" t="s">
        <v>4375</v>
      </c>
      <c r="J765" s="661" t="s">
        <v>4376</v>
      </c>
      <c r="K765" s="661" t="s">
        <v>4377</v>
      </c>
      <c r="L765" s="662">
        <v>1252.54</v>
      </c>
      <c r="M765" s="662">
        <v>1252.54</v>
      </c>
      <c r="N765" s="661">
        <v>1</v>
      </c>
      <c r="O765" s="744">
        <v>0.5</v>
      </c>
      <c r="P765" s="662"/>
      <c r="Q765" s="677">
        <v>0</v>
      </c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50</v>
      </c>
      <c r="B766" s="661" t="s">
        <v>564</v>
      </c>
      <c r="C766" s="661" t="s">
        <v>3508</v>
      </c>
      <c r="D766" s="742" t="s">
        <v>4522</v>
      </c>
      <c r="E766" s="743" t="s">
        <v>3519</v>
      </c>
      <c r="F766" s="661" t="s">
        <v>3503</v>
      </c>
      <c r="G766" s="661" t="s">
        <v>4378</v>
      </c>
      <c r="H766" s="661" t="s">
        <v>1311</v>
      </c>
      <c r="I766" s="661" t="s">
        <v>1547</v>
      </c>
      <c r="J766" s="661" t="s">
        <v>1415</v>
      </c>
      <c r="K766" s="661" t="s">
        <v>1548</v>
      </c>
      <c r="L766" s="662">
        <v>133.94</v>
      </c>
      <c r="M766" s="662">
        <v>1071.52</v>
      </c>
      <c r="N766" s="661">
        <v>8</v>
      </c>
      <c r="O766" s="744">
        <v>2</v>
      </c>
      <c r="P766" s="662"/>
      <c r="Q766" s="677">
        <v>0</v>
      </c>
      <c r="R766" s="661"/>
      <c r="S766" s="677">
        <v>0</v>
      </c>
      <c r="T766" s="744"/>
      <c r="U766" s="700">
        <v>0</v>
      </c>
    </row>
    <row r="767" spans="1:21" ht="14.4" customHeight="1" x14ac:dyDescent="0.3">
      <c r="A767" s="660">
        <v>50</v>
      </c>
      <c r="B767" s="661" t="s">
        <v>564</v>
      </c>
      <c r="C767" s="661" t="s">
        <v>3508</v>
      </c>
      <c r="D767" s="742" t="s">
        <v>4522</v>
      </c>
      <c r="E767" s="743" t="s">
        <v>3519</v>
      </c>
      <c r="F767" s="661" t="s">
        <v>3504</v>
      </c>
      <c r="G767" s="661" t="s">
        <v>4379</v>
      </c>
      <c r="H767" s="661" t="s">
        <v>565</v>
      </c>
      <c r="I767" s="661" t="s">
        <v>4380</v>
      </c>
      <c r="J767" s="661" t="s">
        <v>4381</v>
      </c>
      <c r="K767" s="661"/>
      <c r="L767" s="662">
        <v>0</v>
      </c>
      <c r="M767" s="662">
        <v>0</v>
      </c>
      <c r="N767" s="661">
        <v>2</v>
      </c>
      <c r="O767" s="744">
        <v>1</v>
      </c>
      <c r="P767" s="662">
        <v>0</v>
      </c>
      <c r="Q767" s="677"/>
      <c r="R767" s="661">
        <v>2</v>
      </c>
      <c r="S767" s="677">
        <v>1</v>
      </c>
      <c r="T767" s="744">
        <v>1</v>
      </c>
      <c r="U767" s="700">
        <v>1</v>
      </c>
    </row>
    <row r="768" spans="1:21" ht="14.4" customHeight="1" x14ac:dyDescent="0.3">
      <c r="A768" s="660">
        <v>50</v>
      </c>
      <c r="B768" s="661" t="s">
        <v>564</v>
      </c>
      <c r="C768" s="661" t="s">
        <v>3508</v>
      </c>
      <c r="D768" s="742" t="s">
        <v>4522</v>
      </c>
      <c r="E768" s="743" t="s">
        <v>3519</v>
      </c>
      <c r="F768" s="661" t="s">
        <v>3504</v>
      </c>
      <c r="G768" s="661" t="s">
        <v>4379</v>
      </c>
      <c r="H768" s="661" t="s">
        <v>565</v>
      </c>
      <c r="I768" s="661" t="s">
        <v>4382</v>
      </c>
      <c r="J768" s="661" t="s">
        <v>4381</v>
      </c>
      <c r="K768" s="661"/>
      <c r="L768" s="662">
        <v>0</v>
      </c>
      <c r="M768" s="662">
        <v>0</v>
      </c>
      <c r="N768" s="661">
        <v>1</v>
      </c>
      <c r="O768" s="744">
        <v>1</v>
      </c>
      <c r="P768" s="662"/>
      <c r="Q768" s="677"/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50</v>
      </c>
      <c r="B769" s="661" t="s">
        <v>564</v>
      </c>
      <c r="C769" s="661" t="s">
        <v>3508</v>
      </c>
      <c r="D769" s="742" t="s">
        <v>4522</v>
      </c>
      <c r="E769" s="743" t="s">
        <v>3519</v>
      </c>
      <c r="F769" s="661" t="s">
        <v>3504</v>
      </c>
      <c r="G769" s="661" t="s">
        <v>4379</v>
      </c>
      <c r="H769" s="661" t="s">
        <v>565</v>
      </c>
      <c r="I769" s="661" t="s">
        <v>4383</v>
      </c>
      <c r="J769" s="661" t="s">
        <v>4381</v>
      </c>
      <c r="K769" s="661"/>
      <c r="L769" s="662">
        <v>0</v>
      </c>
      <c r="M769" s="662">
        <v>0</v>
      </c>
      <c r="N769" s="661">
        <v>1</v>
      </c>
      <c r="O769" s="744">
        <v>0.5</v>
      </c>
      <c r="P769" s="662">
        <v>0</v>
      </c>
      <c r="Q769" s="677"/>
      <c r="R769" s="661">
        <v>1</v>
      </c>
      <c r="S769" s="677">
        <v>1</v>
      </c>
      <c r="T769" s="744">
        <v>0.5</v>
      </c>
      <c r="U769" s="700">
        <v>1</v>
      </c>
    </row>
    <row r="770" spans="1:21" ht="14.4" customHeight="1" x14ac:dyDescent="0.3">
      <c r="A770" s="660">
        <v>50</v>
      </c>
      <c r="B770" s="661" t="s">
        <v>564</v>
      </c>
      <c r="C770" s="661" t="s">
        <v>3508</v>
      </c>
      <c r="D770" s="742" t="s">
        <v>4522</v>
      </c>
      <c r="E770" s="743" t="s">
        <v>3519</v>
      </c>
      <c r="F770" s="661" t="s">
        <v>3505</v>
      </c>
      <c r="G770" s="661" t="s">
        <v>4102</v>
      </c>
      <c r="H770" s="661" t="s">
        <v>565</v>
      </c>
      <c r="I770" s="661" t="s">
        <v>4103</v>
      </c>
      <c r="J770" s="661" t="s">
        <v>4104</v>
      </c>
      <c r="K770" s="661" t="s">
        <v>4105</v>
      </c>
      <c r="L770" s="662">
        <v>38.97</v>
      </c>
      <c r="M770" s="662">
        <v>7482.2400000000043</v>
      </c>
      <c r="N770" s="661">
        <v>192</v>
      </c>
      <c r="O770" s="744">
        <v>48</v>
      </c>
      <c r="P770" s="662">
        <v>7482.2400000000043</v>
      </c>
      <c r="Q770" s="677">
        <v>1</v>
      </c>
      <c r="R770" s="661">
        <v>192</v>
      </c>
      <c r="S770" s="677">
        <v>1</v>
      </c>
      <c r="T770" s="744">
        <v>48</v>
      </c>
      <c r="U770" s="700">
        <v>1</v>
      </c>
    </row>
    <row r="771" spans="1:21" ht="14.4" customHeight="1" x14ac:dyDescent="0.3">
      <c r="A771" s="660">
        <v>50</v>
      </c>
      <c r="B771" s="661" t="s">
        <v>564</v>
      </c>
      <c r="C771" s="661" t="s">
        <v>3508</v>
      </c>
      <c r="D771" s="742" t="s">
        <v>4522</v>
      </c>
      <c r="E771" s="743" t="s">
        <v>3519</v>
      </c>
      <c r="F771" s="661" t="s">
        <v>3505</v>
      </c>
      <c r="G771" s="661" t="s">
        <v>4384</v>
      </c>
      <c r="H771" s="661" t="s">
        <v>565</v>
      </c>
      <c r="I771" s="661" t="s">
        <v>4385</v>
      </c>
      <c r="J771" s="661" t="s">
        <v>4386</v>
      </c>
      <c r="K771" s="661" t="s">
        <v>4387</v>
      </c>
      <c r="L771" s="662">
        <v>566</v>
      </c>
      <c r="M771" s="662">
        <v>1132</v>
      </c>
      <c r="N771" s="661">
        <v>2</v>
      </c>
      <c r="O771" s="744">
        <v>2</v>
      </c>
      <c r="P771" s="662">
        <v>1132</v>
      </c>
      <c r="Q771" s="677">
        <v>1</v>
      </c>
      <c r="R771" s="661">
        <v>2</v>
      </c>
      <c r="S771" s="677">
        <v>1</v>
      </c>
      <c r="T771" s="744">
        <v>2</v>
      </c>
      <c r="U771" s="700">
        <v>1</v>
      </c>
    </row>
    <row r="772" spans="1:21" ht="14.4" customHeight="1" x14ac:dyDescent="0.3">
      <c r="A772" s="660">
        <v>50</v>
      </c>
      <c r="B772" s="661" t="s">
        <v>564</v>
      </c>
      <c r="C772" s="661" t="s">
        <v>3508</v>
      </c>
      <c r="D772" s="742" t="s">
        <v>4522</v>
      </c>
      <c r="E772" s="743" t="s">
        <v>3519</v>
      </c>
      <c r="F772" s="661" t="s">
        <v>3505</v>
      </c>
      <c r="G772" s="661" t="s">
        <v>4106</v>
      </c>
      <c r="H772" s="661" t="s">
        <v>565</v>
      </c>
      <c r="I772" s="661" t="s">
        <v>4107</v>
      </c>
      <c r="J772" s="661" t="s">
        <v>4108</v>
      </c>
      <c r="K772" s="661" t="s">
        <v>4109</v>
      </c>
      <c r="L772" s="662">
        <v>378.48</v>
      </c>
      <c r="M772" s="662">
        <v>3784.8</v>
      </c>
      <c r="N772" s="661">
        <v>10</v>
      </c>
      <c r="O772" s="744">
        <v>10</v>
      </c>
      <c r="P772" s="662">
        <v>3784.8</v>
      </c>
      <c r="Q772" s="677">
        <v>1</v>
      </c>
      <c r="R772" s="661">
        <v>10</v>
      </c>
      <c r="S772" s="677">
        <v>1</v>
      </c>
      <c r="T772" s="744">
        <v>10</v>
      </c>
      <c r="U772" s="700">
        <v>1</v>
      </c>
    </row>
    <row r="773" spans="1:21" ht="14.4" customHeight="1" x14ac:dyDescent="0.3">
      <c r="A773" s="660">
        <v>50</v>
      </c>
      <c r="B773" s="661" t="s">
        <v>564</v>
      </c>
      <c r="C773" s="661" t="s">
        <v>3508</v>
      </c>
      <c r="D773" s="742" t="s">
        <v>4522</v>
      </c>
      <c r="E773" s="743" t="s">
        <v>3519</v>
      </c>
      <c r="F773" s="661" t="s">
        <v>3505</v>
      </c>
      <c r="G773" s="661" t="s">
        <v>4106</v>
      </c>
      <c r="H773" s="661" t="s">
        <v>565</v>
      </c>
      <c r="I773" s="661" t="s">
        <v>4110</v>
      </c>
      <c r="J773" s="661" t="s">
        <v>4111</v>
      </c>
      <c r="K773" s="661" t="s">
        <v>4112</v>
      </c>
      <c r="L773" s="662">
        <v>378.48</v>
      </c>
      <c r="M773" s="662">
        <v>4163.2800000000007</v>
      </c>
      <c r="N773" s="661">
        <v>11</v>
      </c>
      <c r="O773" s="744">
        <v>11</v>
      </c>
      <c r="P773" s="662">
        <v>4163.2800000000007</v>
      </c>
      <c r="Q773" s="677">
        <v>1</v>
      </c>
      <c r="R773" s="661">
        <v>11</v>
      </c>
      <c r="S773" s="677">
        <v>1</v>
      </c>
      <c r="T773" s="744">
        <v>11</v>
      </c>
      <c r="U773" s="700">
        <v>1</v>
      </c>
    </row>
    <row r="774" spans="1:21" ht="14.4" customHeight="1" x14ac:dyDescent="0.3">
      <c r="A774" s="660">
        <v>50</v>
      </c>
      <c r="B774" s="661" t="s">
        <v>564</v>
      </c>
      <c r="C774" s="661" t="s">
        <v>3508</v>
      </c>
      <c r="D774" s="742" t="s">
        <v>4522</v>
      </c>
      <c r="E774" s="743" t="s">
        <v>3520</v>
      </c>
      <c r="F774" s="661" t="s">
        <v>3503</v>
      </c>
      <c r="G774" s="661" t="s">
        <v>3525</v>
      </c>
      <c r="H774" s="661" t="s">
        <v>1311</v>
      </c>
      <c r="I774" s="661" t="s">
        <v>1334</v>
      </c>
      <c r="J774" s="661" t="s">
        <v>1331</v>
      </c>
      <c r="K774" s="661" t="s">
        <v>3374</v>
      </c>
      <c r="L774" s="662">
        <v>144.01</v>
      </c>
      <c r="M774" s="662">
        <v>144.01</v>
      </c>
      <c r="N774" s="661">
        <v>1</v>
      </c>
      <c r="O774" s="744">
        <v>1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50</v>
      </c>
      <c r="B775" s="661" t="s">
        <v>564</v>
      </c>
      <c r="C775" s="661" t="s">
        <v>3508</v>
      </c>
      <c r="D775" s="742" t="s">
        <v>4522</v>
      </c>
      <c r="E775" s="743" t="s">
        <v>3520</v>
      </c>
      <c r="F775" s="661" t="s">
        <v>3503</v>
      </c>
      <c r="G775" s="661" t="s">
        <v>3675</v>
      </c>
      <c r="H775" s="661" t="s">
        <v>565</v>
      </c>
      <c r="I775" s="661" t="s">
        <v>3985</v>
      </c>
      <c r="J775" s="661" t="s">
        <v>3953</v>
      </c>
      <c r="K775" s="661" t="s">
        <v>3986</v>
      </c>
      <c r="L775" s="662">
        <v>154.36000000000001</v>
      </c>
      <c r="M775" s="662">
        <v>154.36000000000001</v>
      </c>
      <c r="N775" s="661">
        <v>1</v>
      </c>
      <c r="O775" s="744">
        <v>1</v>
      </c>
      <c r="P775" s="662"/>
      <c r="Q775" s="677">
        <v>0</v>
      </c>
      <c r="R775" s="661"/>
      <c r="S775" s="677">
        <v>0</v>
      </c>
      <c r="T775" s="744"/>
      <c r="U775" s="700">
        <v>0</v>
      </c>
    </row>
    <row r="776" spans="1:21" ht="14.4" customHeight="1" x14ac:dyDescent="0.3">
      <c r="A776" s="660">
        <v>50</v>
      </c>
      <c r="B776" s="661" t="s">
        <v>564</v>
      </c>
      <c r="C776" s="661" t="s">
        <v>3508</v>
      </c>
      <c r="D776" s="742" t="s">
        <v>4522</v>
      </c>
      <c r="E776" s="743" t="s">
        <v>3520</v>
      </c>
      <c r="F776" s="661" t="s">
        <v>3503</v>
      </c>
      <c r="G776" s="661" t="s">
        <v>3529</v>
      </c>
      <c r="H776" s="661" t="s">
        <v>1311</v>
      </c>
      <c r="I776" s="661" t="s">
        <v>1377</v>
      </c>
      <c r="J776" s="661" t="s">
        <v>1378</v>
      </c>
      <c r="K776" s="661" t="s">
        <v>1165</v>
      </c>
      <c r="L776" s="662">
        <v>35.11</v>
      </c>
      <c r="M776" s="662">
        <v>35.11</v>
      </c>
      <c r="N776" s="661">
        <v>1</v>
      </c>
      <c r="O776" s="744">
        <v>1</v>
      </c>
      <c r="P776" s="662">
        <v>35.11</v>
      </c>
      <c r="Q776" s="677">
        <v>1</v>
      </c>
      <c r="R776" s="661">
        <v>1</v>
      </c>
      <c r="S776" s="677">
        <v>1</v>
      </c>
      <c r="T776" s="744">
        <v>1</v>
      </c>
      <c r="U776" s="700">
        <v>1</v>
      </c>
    </row>
    <row r="777" spans="1:21" ht="14.4" customHeight="1" x14ac:dyDescent="0.3">
      <c r="A777" s="660">
        <v>50</v>
      </c>
      <c r="B777" s="661" t="s">
        <v>564</v>
      </c>
      <c r="C777" s="661" t="s">
        <v>3508</v>
      </c>
      <c r="D777" s="742" t="s">
        <v>4522</v>
      </c>
      <c r="E777" s="743" t="s">
        <v>3520</v>
      </c>
      <c r="F777" s="661" t="s">
        <v>3503</v>
      </c>
      <c r="G777" s="661" t="s">
        <v>3534</v>
      </c>
      <c r="H777" s="661" t="s">
        <v>565</v>
      </c>
      <c r="I777" s="661" t="s">
        <v>3582</v>
      </c>
      <c r="J777" s="661" t="s">
        <v>3583</v>
      </c>
      <c r="K777" s="661" t="s">
        <v>969</v>
      </c>
      <c r="L777" s="662">
        <v>40.340000000000003</v>
      </c>
      <c r="M777" s="662">
        <v>80.680000000000007</v>
      </c>
      <c r="N777" s="661">
        <v>2</v>
      </c>
      <c r="O777" s="744">
        <v>1</v>
      </c>
      <c r="P777" s="662"/>
      <c r="Q777" s="677">
        <v>0</v>
      </c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50</v>
      </c>
      <c r="B778" s="661" t="s">
        <v>564</v>
      </c>
      <c r="C778" s="661" t="s">
        <v>3508</v>
      </c>
      <c r="D778" s="742" t="s">
        <v>4522</v>
      </c>
      <c r="E778" s="743" t="s">
        <v>3520</v>
      </c>
      <c r="F778" s="661" t="s">
        <v>3503</v>
      </c>
      <c r="G778" s="661" t="s">
        <v>4241</v>
      </c>
      <c r="H778" s="661" t="s">
        <v>565</v>
      </c>
      <c r="I778" s="661" t="s">
        <v>4388</v>
      </c>
      <c r="J778" s="661" t="s">
        <v>4243</v>
      </c>
      <c r="K778" s="661" t="s">
        <v>4389</v>
      </c>
      <c r="L778" s="662">
        <v>0</v>
      </c>
      <c r="M778" s="662">
        <v>0</v>
      </c>
      <c r="N778" s="661">
        <v>1</v>
      </c>
      <c r="O778" s="744">
        <v>1</v>
      </c>
      <c r="P778" s="662">
        <v>0</v>
      </c>
      <c r="Q778" s="677"/>
      <c r="R778" s="661">
        <v>1</v>
      </c>
      <c r="S778" s="677">
        <v>1</v>
      </c>
      <c r="T778" s="744">
        <v>1</v>
      </c>
      <c r="U778" s="700">
        <v>1</v>
      </c>
    </row>
    <row r="779" spans="1:21" ht="14.4" customHeight="1" x14ac:dyDescent="0.3">
      <c r="A779" s="660">
        <v>50</v>
      </c>
      <c r="B779" s="661" t="s">
        <v>564</v>
      </c>
      <c r="C779" s="661" t="s">
        <v>3508</v>
      </c>
      <c r="D779" s="742" t="s">
        <v>4522</v>
      </c>
      <c r="E779" s="743" t="s">
        <v>3520</v>
      </c>
      <c r="F779" s="661" t="s">
        <v>3503</v>
      </c>
      <c r="G779" s="661" t="s">
        <v>3610</v>
      </c>
      <c r="H779" s="661" t="s">
        <v>1311</v>
      </c>
      <c r="I779" s="661" t="s">
        <v>4390</v>
      </c>
      <c r="J779" s="661" t="s">
        <v>1511</v>
      </c>
      <c r="K779" s="661" t="s">
        <v>4391</v>
      </c>
      <c r="L779" s="662">
        <v>835.93</v>
      </c>
      <c r="M779" s="662">
        <v>835.93</v>
      </c>
      <c r="N779" s="661">
        <v>1</v>
      </c>
      <c r="O779" s="744">
        <v>1</v>
      </c>
      <c r="P779" s="662"/>
      <c r="Q779" s="677">
        <v>0</v>
      </c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50</v>
      </c>
      <c r="B780" s="661" t="s">
        <v>564</v>
      </c>
      <c r="C780" s="661" t="s">
        <v>3508</v>
      </c>
      <c r="D780" s="742" t="s">
        <v>4522</v>
      </c>
      <c r="E780" s="743" t="s">
        <v>3520</v>
      </c>
      <c r="F780" s="661" t="s">
        <v>3503</v>
      </c>
      <c r="G780" s="661" t="s">
        <v>4392</v>
      </c>
      <c r="H780" s="661" t="s">
        <v>565</v>
      </c>
      <c r="I780" s="661" t="s">
        <v>4393</v>
      </c>
      <c r="J780" s="661" t="s">
        <v>4394</v>
      </c>
      <c r="K780" s="661" t="s">
        <v>4395</v>
      </c>
      <c r="L780" s="662">
        <v>1151.1300000000001</v>
      </c>
      <c r="M780" s="662">
        <v>3453.3900000000003</v>
      </c>
      <c r="N780" s="661">
        <v>3</v>
      </c>
      <c r="O780" s="744">
        <v>1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50</v>
      </c>
      <c r="B781" s="661" t="s">
        <v>564</v>
      </c>
      <c r="C781" s="661" t="s">
        <v>3508</v>
      </c>
      <c r="D781" s="742" t="s">
        <v>4522</v>
      </c>
      <c r="E781" s="743" t="s">
        <v>3520</v>
      </c>
      <c r="F781" s="661" t="s">
        <v>3503</v>
      </c>
      <c r="G781" s="661" t="s">
        <v>4154</v>
      </c>
      <c r="H781" s="661" t="s">
        <v>565</v>
      </c>
      <c r="I781" s="661" t="s">
        <v>795</v>
      </c>
      <c r="J781" s="661" t="s">
        <v>4155</v>
      </c>
      <c r="K781" s="661" t="s">
        <v>4156</v>
      </c>
      <c r="L781" s="662">
        <v>0</v>
      </c>
      <c r="M781" s="662">
        <v>0</v>
      </c>
      <c r="N781" s="661">
        <v>1</v>
      </c>
      <c r="O781" s="744">
        <v>1</v>
      </c>
      <c r="P781" s="662">
        <v>0</v>
      </c>
      <c r="Q781" s="677"/>
      <c r="R781" s="661">
        <v>1</v>
      </c>
      <c r="S781" s="677">
        <v>1</v>
      </c>
      <c r="T781" s="744">
        <v>1</v>
      </c>
      <c r="U781" s="700">
        <v>1</v>
      </c>
    </row>
    <row r="782" spans="1:21" ht="14.4" customHeight="1" x14ac:dyDescent="0.3">
      <c r="A782" s="660">
        <v>50</v>
      </c>
      <c r="B782" s="661" t="s">
        <v>564</v>
      </c>
      <c r="C782" s="661" t="s">
        <v>3508</v>
      </c>
      <c r="D782" s="742" t="s">
        <v>4522</v>
      </c>
      <c r="E782" s="743" t="s">
        <v>3520</v>
      </c>
      <c r="F782" s="661" t="s">
        <v>3503</v>
      </c>
      <c r="G782" s="661" t="s">
        <v>4084</v>
      </c>
      <c r="H782" s="661" t="s">
        <v>1311</v>
      </c>
      <c r="I782" s="661" t="s">
        <v>4085</v>
      </c>
      <c r="J782" s="661" t="s">
        <v>4086</v>
      </c>
      <c r="K782" s="661" t="s">
        <v>4087</v>
      </c>
      <c r="L782" s="662">
        <v>40.25</v>
      </c>
      <c r="M782" s="662">
        <v>120.75</v>
      </c>
      <c r="N782" s="661">
        <v>3</v>
      </c>
      <c r="O782" s="744">
        <v>1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50</v>
      </c>
      <c r="B783" s="661" t="s">
        <v>564</v>
      </c>
      <c r="C783" s="661" t="s">
        <v>3508</v>
      </c>
      <c r="D783" s="742" t="s">
        <v>4522</v>
      </c>
      <c r="E783" s="743" t="s">
        <v>3520</v>
      </c>
      <c r="F783" s="661" t="s">
        <v>3503</v>
      </c>
      <c r="G783" s="661" t="s">
        <v>3624</v>
      </c>
      <c r="H783" s="661" t="s">
        <v>565</v>
      </c>
      <c r="I783" s="661" t="s">
        <v>4396</v>
      </c>
      <c r="J783" s="661" t="s">
        <v>3232</v>
      </c>
      <c r="K783" s="661" t="s">
        <v>1290</v>
      </c>
      <c r="L783" s="662">
        <v>0</v>
      </c>
      <c r="M783" s="662">
        <v>0</v>
      </c>
      <c r="N783" s="661">
        <v>1</v>
      </c>
      <c r="O783" s="744">
        <v>1</v>
      </c>
      <c r="P783" s="662">
        <v>0</v>
      </c>
      <c r="Q783" s="677"/>
      <c r="R783" s="661">
        <v>1</v>
      </c>
      <c r="S783" s="677">
        <v>1</v>
      </c>
      <c r="T783" s="744">
        <v>1</v>
      </c>
      <c r="U783" s="700">
        <v>1</v>
      </c>
    </row>
    <row r="784" spans="1:21" ht="14.4" customHeight="1" x14ac:dyDescent="0.3">
      <c r="A784" s="660">
        <v>50</v>
      </c>
      <c r="B784" s="661" t="s">
        <v>564</v>
      </c>
      <c r="C784" s="661" t="s">
        <v>3508</v>
      </c>
      <c r="D784" s="742" t="s">
        <v>4522</v>
      </c>
      <c r="E784" s="743" t="s">
        <v>3520</v>
      </c>
      <c r="F784" s="661" t="s">
        <v>3503</v>
      </c>
      <c r="G784" s="661" t="s">
        <v>3962</v>
      </c>
      <c r="H784" s="661" t="s">
        <v>565</v>
      </c>
      <c r="I784" s="661" t="s">
        <v>4372</v>
      </c>
      <c r="J784" s="661" t="s">
        <v>3964</v>
      </c>
      <c r="K784" s="661" t="s">
        <v>4373</v>
      </c>
      <c r="L784" s="662">
        <v>5339.52</v>
      </c>
      <c r="M784" s="662">
        <v>5339.52</v>
      </c>
      <c r="N784" s="661">
        <v>1</v>
      </c>
      <c r="O784" s="744">
        <v>1</v>
      </c>
      <c r="P784" s="662">
        <v>5339.52</v>
      </c>
      <c r="Q784" s="677">
        <v>1</v>
      </c>
      <c r="R784" s="661">
        <v>1</v>
      </c>
      <c r="S784" s="677">
        <v>1</v>
      </c>
      <c r="T784" s="744">
        <v>1</v>
      </c>
      <c r="U784" s="700">
        <v>1</v>
      </c>
    </row>
    <row r="785" spans="1:21" ht="14.4" customHeight="1" x14ac:dyDescent="0.3">
      <c r="A785" s="660">
        <v>50</v>
      </c>
      <c r="B785" s="661" t="s">
        <v>564</v>
      </c>
      <c r="C785" s="661" t="s">
        <v>3508</v>
      </c>
      <c r="D785" s="742" t="s">
        <v>4522</v>
      </c>
      <c r="E785" s="743" t="s">
        <v>3520</v>
      </c>
      <c r="F785" s="661" t="s">
        <v>3505</v>
      </c>
      <c r="G785" s="661" t="s">
        <v>4102</v>
      </c>
      <c r="H785" s="661" t="s">
        <v>565</v>
      </c>
      <c r="I785" s="661" t="s">
        <v>4103</v>
      </c>
      <c r="J785" s="661" t="s">
        <v>4104</v>
      </c>
      <c r="K785" s="661" t="s">
        <v>4105</v>
      </c>
      <c r="L785" s="662">
        <v>38.97</v>
      </c>
      <c r="M785" s="662">
        <v>4676.4000000000024</v>
      </c>
      <c r="N785" s="661">
        <v>120</v>
      </c>
      <c r="O785" s="744">
        <v>30</v>
      </c>
      <c r="P785" s="662">
        <v>4520.5200000000023</v>
      </c>
      <c r="Q785" s="677">
        <v>0.96666666666666667</v>
      </c>
      <c r="R785" s="661">
        <v>116</v>
      </c>
      <c r="S785" s="677">
        <v>0.96666666666666667</v>
      </c>
      <c r="T785" s="744">
        <v>29</v>
      </c>
      <c r="U785" s="700">
        <v>0.96666666666666667</v>
      </c>
    </row>
    <row r="786" spans="1:21" ht="14.4" customHeight="1" x14ac:dyDescent="0.3">
      <c r="A786" s="660">
        <v>50</v>
      </c>
      <c r="B786" s="661" t="s">
        <v>564</v>
      </c>
      <c r="C786" s="661" t="s">
        <v>3508</v>
      </c>
      <c r="D786" s="742" t="s">
        <v>4522</v>
      </c>
      <c r="E786" s="743" t="s">
        <v>3520</v>
      </c>
      <c r="F786" s="661" t="s">
        <v>3505</v>
      </c>
      <c r="G786" s="661" t="s">
        <v>4384</v>
      </c>
      <c r="H786" s="661" t="s">
        <v>565</v>
      </c>
      <c r="I786" s="661" t="s">
        <v>4397</v>
      </c>
      <c r="J786" s="661" t="s">
        <v>4398</v>
      </c>
      <c r="K786" s="661" t="s">
        <v>4399</v>
      </c>
      <c r="L786" s="662">
        <v>410</v>
      </c>
      <c r="M786" s="662">
        <v>1230</v>
      </c>
      <c r="N786" s="661">
        <v>3</v>
      </c>
      <c r="O786" s="744">
        <v>3</v>
      </c>
      <c r="P786" s="662"/>
      <c r="Q786" s="677">
        <v>0</v>
      </c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50</v>
      </c>
      <c r="B787" s="661" t="s">
        <v>564</v>
      </c>
      <c r="C787" s="661" t="s">
        <v>3508</v>
      </c>
      <c r="D787" s="742" t="s">
        <v>4522</v>
      </c>
      <c r="E787" s="743" t="s">
        <v>3520</v>
      </c>
      <c r="F787" s="661" t="s">
        <v>3505</v>
      </c>
      <c r="G787" s="661" t="s">
        <v>4106</v>
      </c>
      <c r="H787" s="661" t="s">
        <v>565</v>
      </c>
      <c r="I787" s="661" t="s">
        <v>4107</v>
      </c>
      <c r="J787" s="661" t="s">
        <v>4108</v>
      </c>
      <c r="K787" s="661" t="s">
        <v>4109</v>
      </c>
      <c r="L787" s="662">
        <v>378.48</v>
      </c>
      <c r="M787" s="662">
        <v>3027.84</v>
      </c>
      <c r="N787" s="661">
        <v>8</v>
      </c>
      <c r="O787" s="744">
        <v>8</v>
      </c>
      <c r="P787" s="662">
        <v>3027.84</v>
      </c>
      <c r="Q787" s="677">
        <v>1</v>
      </c>
      <c r="R787" s="661">
        <v>8</v>
      </c>
      <c r="S787" s="677">
        <v>1</v>
      </c>
      <c r="T787" s="744">
        <v>8</v>
      </c>
      <c r="U787" s="700">
        <v>1</v>
      </c>
    </row>
    <row r="788" spans="1:21" ht="14.4" customHeight="1" x14ac:dyDescent="0.3">
      <c r="A788" s="660">
        <v>50</v>
      </c>
      <c r="B788" s="661" t="s">
        <v>564</v>
      </c>
      <c r="C788" s="661" t="s">
        <v>3508</v>
      </c>
      <c r="D788" s="742" t="s">
        <v>4522</v>
      </c>
      <c r="E788" s="743" t="s">
        <v>3520</v>
      </c>
      <c r="F788" s="661" t="s">
        <v>3505</v>
      </c>
      <c r="G788" s="661" t="s">
        <v>4106</v>
      </c>
      <c r="H788" s="661" t="s">
        <v>565</v>
      </c>
      <c r="I788" s="661" t="s">
        <v>4110</v>
      </c>
      <c r="J788" s="661" t="s">
        <v>4111</v>
      </c>
      <c r="K788" s="661" t="s">
        <v>4112</v>
      </c>
      <c r="L788" s="662">
        <v>378.48</v>
      </c>
      <c r="M788" s="662">
        <v>1135.44</v>
      </c>
      <c r="N788" s="661">
        <v>3</v>
      </c>
      <c r="O788" s="744">
        <v>3</v>
      </c>
      <c r="P788" s="662">
        <v>1135.44</v>
      </c>
      <c r="Q788" s="677">
        <v>1</v>
      </c>
      <c r="R788" s="661">
        <v>3</v>
      </c>
      <c r="S788" s="677">
        <v>1</v>
      </c>
      <c r="T788" s="744">
        <v>3</v>
      </c>
      <c r="U788" s="700">
        <v>1</v>
      </c>
    </row>
    <row r="789" spans="1:21" ht="14.4" customHeight="1" x14ac:dyDescent="0.3">
      <c r="A789" s="660">
        <v>50</v>
      </c>
      <c r="B789" s="661" t="s">
        <v>564</v>
      </c>
      <c r="C789" s="661" t="s">
        <v>3508</v>
      </c>
      <c r="D789" s="742" t="s">
        <v>4522</v>
      </c>
      <c r="E789" s="743" t="s">
        <v>3521</v>
      </c>
      <c r="F789" s="661" t="s">
        <v>3503</v>
      </c>
      <c r="G789" s="661" t="s">
        <v>4400</v>
      </c>
      <c r="H789" s="661" t="s">
        <v>565</v>
      </c>
      <c r="I789" s="661" t="s">
        <v>4401</v>
      </c>
      <c r="J789" s="661" t="s">
        <v>4402</v>
      </c>
      <c r="K789" s="661" t="s">
        <v>4403</v>
      </c>
      <c r="L789" s="662">
        <v>0</v>
      </c>
      <c r="M789" s="662">
        <v>0</v>
      </c>
      <c r="N789" s="661">
        <v>7</v>
      </c>
      <c r="O789" s="744">
        <v>1</v>
      </c>
      <c r="P789" s="662">
        <v>0</v>
      </c>
      <c r="Q789" s="677"/>
      <c r="R789" s="661">
        <v>7</v>
      </c>
      <c r="S789" s="677">
        <v>1</v>
      </c>
      <c r="T789" s="744">
        <v>1</v>
      </c>
      <c r="U789" s="700">
        <v>1</v>
      </c>
    </row>
    <row r="790" spans="1:21" ht="14.4" customHeight="1" x14ac:dyDescent="0.3">
      <c r="A790" s="660">
        <v>50</v>
      </c>
      <c r="B790" s="661" t="s">
        <v>564</v>
      </c>
      <c r="C790" s="661" t="s">
        <v>3508</v>
      </c>
      <c r="D790" s="742" t="s">
        <v>4522</v>
      </c>
      <c r="E790" s="743" t="s">
        <v>3521</v>
      </c>
      <c r="F790" s="661" t="s">
        <v>3503</v>
      </c>
      <c r="G790" s="661" t="s">
        <v>3613</v>
      </c>
      <c r="H790" s="661" t="s">
        <v>565</v>
      </c>
      <c r="I790" s="661" t="s">
        <v>4404</v>
      </c>
      <c r="J790" s="661" t="s">
        <v>4405</v>
      </c>
      <c r="K790" s="661" t="s">
        <v>4406</v>
      </c>
      <c r="L790" s="662">
        <v>51.21</v>
      </c>
      <c r="M790" s="662">
        <v>51.21</v>
      </c>
      <c r="N790" s="661">
        <v>1</v>
      </c>
      <c r="O790" s="744">
        <v>1</v>
      </c>
      <c r="P790" s="662">
        <v>51.21</v>
      </c>
      <c r="Q790" s="677">
        <v>1</v>
      </c>
      <c r="R790" s="661">
        <v>1</v>
      </c>
      <c r="S790" s="677">
        <v>1</v>
      </c>
      <c r="T790" s="744">
        <v>1</v>
      </c>
      <c r="U790" s="700">
        <v>1</v>
      </c>
    </row>
    <row r="791" spans="1:21" ht="14.4" customHeight="1" x14ac:dyDescent="0.3">
      <c r="A791" s="660">
        <v>50</v>
      </c>
      <c r="B791" s="661" t="s">
        <v>564</v>
      </c>
      <c r="C791" s="661" t="s">
        <v>3508</v>
      </c>
      <c r="D791" s="742" t="s">
        <v>4522</v>
      </c>
      <c r="E791" s="743" t="s">
        <v>3523</v>
      </c>
      <c r="F791" s="661" t="s">
        <v>3503</v>
      </c>
      <c r="G791" s="661" t="s">
        <v>3675</v>
      </c>
      <c r="H791" s="661" t="s">
        <v>1311</v>
      </c>
      <c r="I791" s="661" t="s">
        <v>1696</v>
      </c>
      <c r="J791" s="661" t="s">
        <v>3413</v>
      </c>
      <c r="K791" s="661" t="s">
        <v>3414</v>
      </c>
      <c r="L791" s="662">
        <v>154.36000000000001</v>
      </c>
      <c r="M791" s="662">
        <v>154.36000000000001</v>
      </c>
      <c r="N791" s="661">
        <v>1</v>
      </c>
      <c r="O791" s="744">
        <v>0.5</v>
      </c>
      <c r="P791" s="662"/>
      <c r="Q791" s="677">
        <v>0</v>
      </c>
      <c r="R791" s="661"/>
      <c r="S791" s="677">
        <v>0</v>
      </c>
      <c r="T791" s="744"/>
      <c r="U791" s="700">
        <v>0</v>
      </c>
    </row>
    <row r="792" spans="1:21" ht="14.4" customHeight="1" x14ac:dyDescent="0.3">
      <c r="A792" s="660">
        <v>50</v>
      </c>
      <c r="B792" s="661" t="s">
        <v>564</v>
      </c>
      <c r="C792" s="661" t="s">
        <v>3508</v>
      </c>
      <c r="D792" s="742" t="s">
        <v>4522</v>
      </c>
      <c r="E792" s="743" t="s">
        <v>3523</v>
      </c>
      <c r="F792" s="661" t="s">
        <v>3503</v>
      </c>
      <c r="G792" s="661" t="s">
        <v>4407</v>
      </c>
      <c r="H792" s="661" t="s">
        <v>1311</v>
      </c>
      <c r="I792" s="661" t="s">
        <v>4408</v>
      </c>
      <c r="J792" s="661" t="s">
        <v>4409</v>
      </c>
      <c r="K792" s="661" t="s">
        <v>4410</v>
      </c>
      <c r="L792" s="662">
        <v>318.77</v>
      </c>
      <c r="M792" s="662">
        <v>318.77</v>
      </c>
      <c r="N792" s="661">
        <v>1</v>
      </c>
      <c r="O792" s="744">
        <v>1</v>
      </c>
      <c r="P792" s="662"/>
      <c r="Q792" s="677">
        <v>0</v>
      </c>
      <c r="R792" s="661"/>
      <c r="S792" s="677">
        <v>0</v>
      </c>
      <c r="T792" s="744"/>
      <c r="U792" s="700">
        <v>0</v>
      </c>
    </row>
    <row r="793" spans="1:21" ht="14.4" customHeight="1" x14ac:dyDescent="0.3">
      <c r="A793" s="660">
        <v>50</v>
      </c>
      <c r="B793" s="661" t="s">
        <v>564</v>
      </c>
      <c r="C793" s="661" t="s">
        <v>3508</v>
      </c>
      <c r="D793" s="742" t="s">
        <v>4522</v>
      </c>
      <c r="E793" s="743" t="s">
        <v>3523</v>
      </c>
      <c r="F793" s="661" t="s">
        <v>3503</v>
      </c>
      <c r="G793" s="661" t="s">
        <v>3543</v>
      </c>
      <c r="H793" s="661" t="s">
        <v>565</v>
      </c>
      <c r="I793" s="661" t="s">
        <v>1128</v>
      </c>
      <c r="J793" s="661" t="s">
        <v>3598</v>
      </c>
      <c r="K793" s="661" t="s">
        <v>3997</v>
      </c>
      <c r="L793" s="662">
        <v>234.07</v>
      </c>
      <c r="M793" s="662">
        <v>234.07</v>
      </c>
      <c r="N793" s="661">
        <v>1</v>
      </c>
      <c r="O793" s="744">
        <v>1</v>
      </c>
      <c r="P793" s="662"/>
      <c r="Q793" s="677">
        <v>0</v>
      </c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50</v>
      </c>
      <c r="B794" s="661" t="s">
        <v>564</v>
      </c>
      <c r="C794" s="661" t="s">
        <v>3508</v>
      </c>
      <c r="D794" s="742" t="s">
        <v>4522</v>
      </c>
      <c r="E794" s="743" t="s">
        <v>3523</v>
      </c>
      <c r="F794" s="661" t="s">
        <v>3503</v>
      </c>
      <c r="G794" s="661" t="s">
        <v>3936</v>
      </c>
      <c r="H794" s="661" t="s">
        <v>565</v>
      </c>
      <c r="I794" s="661" t="s">
        <v>1086</v>
      </c>
      <c r="J794" s="661" t="s">
        <v>1087</v>
      </c>
      <c r="K794" s="661" t="s">
        <v>3938</v>
      </c>
      <c r="L794" s="662">
        <v>75.22</v>
      </c>
      <c r="M794" s="662">
        <v>75.22</v>
      </c>
      <c r="N794" s="661">
        <v>1</v>
      </c>
      <c r="O794" s="744">
        <v>0.5</v>
      </c>
      <c r="P794" s="662"/>
      <c r="Q794" s="677">
        <v>0</v>
      </c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50</v>
      </c>
      <c r="B795" s="661" t="s">
        <v>564</v>
      </c>
      <c r="C795" s="661" t="s">
        <v>3508</v>
      </c>
      <c r="D795" s="742" t="s">
        <v>4522</v>
      </c>
      <c r="E795" s="743" t="s">
        <v>3524</v>
      </c>
      <c r="F795" s="661" t="s">
        <v>3503</v>
      </c>
      <c r="G795" s="661" t="s">
        <v>3559</v>
      </c>
      <c r="H795" s="661" t="s">
        <v>565</v>
      </c>
      <c r="I795" s="661" t="s">
        <v>945</v>
      </c>
      <c r="J795" s="661" t="s">
        <v>946</v>
      </c>
      <c r="K795" s="661" t="s">
        <v>947</v>
      </c>
      <c r="L795" s="662">
        <v>85.71</v>
      </c>
      <c r="M795" s="662">
        <v>85.71</v>
      </c>
      <c r="N795" s="661">
        <v>1</v>
      </c>
      <c r="O795" s="744">
        <v>0.5</v>
      </c>
      <c r="P795" s="662">
        <v>85.71</v>
      </c>
      <c r="Q795" s="677">
        <v>1</v>
      </c>
      <c r="R795" s="661">
        <v>1</v>
      </c>
      <c r="S795" s="677">
        <v>1</v>
      </c>
      <c r="T795" s="744">
        <v>0.5</v>
      </c>
      <c r="U795" s="700">
        <v>1</v>
      </c>
    </row>
    <row r="796" spans="1:21" ht="14.4" customHeight="1" x14ac:dyDescent="0.3">
      <c r="A796" s="660">
        <v>50</v>
      </c>
      <c r="B796" s="661" t="s">
        <v>564</v>
      </c>
      <c r="C796" s="661" t="s">
        <v>3508</v>
      </c>
      <c r="D796" s="742" t="s">
        <v>4522</v>
      </c>
      <c r="E796" s="743" t="s">
        <v>3524</v>
      </c>
      <c r="F796" s="661" t="s">
        <v>3503</v>
      </c>
      <c r="G796" s="661" t="s">
        <v>3815</v>
      </c>
      <c r="H796" s="661" t="s">
        <v>1311</v>
      </c>
      <c r="I796" s="661" t="s">
        <v>1418</v>
      </c>
      <c r="J796" s="661" t="s">
        <v>3443</v>
      </c>
      <c r="K796" s="661" t="s">
        <v>3442</v>
      </c>
      <c r="L796" s="662">
        <v>6.68</v>
      </c>
      <c r="M796" s="662">
        <v>6.68</v>
      </c>
      <c r="N796" s="661">
        <v>1</v>
      </c>
      <c r="O796" s="744">
        <v>0.5</v>
      </c>
      <c r="P796" s="662">
        <v>6.68</v>
      </c>
      <c r="Q796" s="677">
        <v>1</v>
      </c>
      <c r="R796" s="661">
        <v>1</v>
      </c>
      <c r="S796" s="677">
        <v>1</v>
      </c>
      <c r="T796" s="744">
        <v>0.5</v>
      </c>
      <c r="U796" s="700">
        <v>1</v>
      </c>
    </row>
    <row r="797" spans="1:21" ht="14.4" customHeight="1" x14ac:dyDescent="0.3">
      <c r="A797" s="660">
        <v>50</v>
      </c>
      <c r="B797" s="661" t="s">
        <v>564</v>
      </c>
      <c r="C797" s="661" t="s">
        <v>3508</v>
      </c>
      <c r="D797" s="742" t="s">
        <v>4522</v>
      </c>
      <c r="E797" s="743" t="s">
        <v>3524</v>
      </c>
      <c r="F797" s="661" t="s">
        <v>3503</v>
      </c>
      <c r="G797" s="661" t="s">
        <v>3815</v>
      </c>
      <c r="H797" s="661" t="s">
        <v>565</v>
      </c>
      <c r="I797" s="661" t="s">
        <v>4014</v>
      </c>
      <c r="J797" s="661" t="s">
        <v>4015</v>
      </c>
      <c r="K797" s="661" t="s">
        <v>3442</v>
      </c>
      <c r="L797" s="662">
        <v>5.14</v>
      </c>
      <c r="M797" s="662">
        <v>30.839999999999996</v>
      </c>
      <c r="N797" s="661">
        <v>6</v>
      </c>
      <c r="O797" s="744">
        <v>1</v>
      </c>
      <c r="P797" s="662"/>
      <c r="Q797" s="677">
        <v>0</v>
      </c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50</v>
      </c>
      <c r="B798" s="661" t="s">
        <v>564</v>
      </c>
      <c r="C798" s="661" t="s">
        <v>3508</v>
      </c>
      <c r="D798" s="742" t="s">
        <v>4522</v>
      </c>
      <c r="E798" s="743" t="s">
        <v>3524</v>
      </c>
      <c r="F798" s="661" t="s">
        <v>3503</v>
      </c>
      <c r="G798" s="661" t="s">
        <v>3525</v>
      </c>
      <c r="H798" s="661" t="s">
        <v>1311</v>
      </c>
      <c r="I798" s="661" t="s">
        <v>1330</v>
      </c>
      <c r="J798" s="661" t="s">
        <v>1331</v>
      </c>
      <c r="K798" s="661" t="s">
        <v>3373</v>
      </c>
      <c r="L798" s="662">
        <v>72</v>
      </c>
      <c r="M798" s="662">
        <v>144</v>
      </c>
      <c r="N798" s="661">
        <v>2</v>
      </c>
      <c r="O798" s="744">
        <v>1.5</v>
      </c>
      <c r="P798" s="662">
        <v>144</v>
      </c>
      <c r="Q798" s="677">
        <v>1</v>
      </c>
      <c r="R798" s="661">
        <v>2</v>
      </c>
      <c r="S798" s="677">
        <v>1</v>
      </c>
      <c r="T798" s="744">
        <v>1.5</v>
      </c>
      <c r="U798" s="700">
        <v>1</v>
      </c>
    </row>
    <row r="799" spans="1:21" ht="14.4" customHeight="1" x14ac:dyDescent="0.3">
      <c r="A799" s="660">
        <v>50</v>
      </c>
      <c r="B799" s="661" t="s">
        <v>564</v>
      </c>
      <c r="C799" s="661" t="s">
        <v>3508</v>
      </c>
      <c r="D799" s="742" t="s">
        <v>4522</v>
      </c>
      <c r="E799" s="743" t="s">
        <v>3524</v>
      </c>
      <c r="F799" s="661" t="s">
        <v>3503</v>
      </c>
      <c r="G799" s="661" t="s">
        <v>3525</v>
      </c>
      <c r="H799" s="661" t="s">
        <v>1311</v>
      </c>
      <c r="I799" s="661" t="s">
        <v>1334</v>
      </c>
      <c r="J799" s="661" t="s">
        <v>1331</v>
      </c>
      <c r="K799" s="661" t="s">
        <v>3374</v>
      </c>
      <c r="L799" s="662">
        <v>144.01</v>
      </c>
      <c r="M799" s="662">
        <v>288.02</v>
      </c>
      <c r="N799" s="661">
        <v>2</v>
      </c>
      <c r="O799" s="744">
        <v>1.5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50</v>
      </c>
      <c r="B800" s="661" t="s">
        <v>564</v>
      </c>
      <c r="C800" s="661" t="s">
        <v>3508</v>
      </c>
      <c r="D800" s="742" t="s">
        <v>4522</v>
      </c>
      <c r="E800" s="743" t="s">
        <v>3524</v>
      </c>
      <c r="F800" s="661" t="s">
        <v>3503</v>
      </c>
      <c r="G800" s="661" t="s">
        <v>3671</v>
      </c>
      <c r="H800" s="661" t="s">
        <v>565</v>
      </c>
      <c r="I800" s="661" t="s">
        <v>2446</v>
      </c>
      <c r="J800" s="661" t="s">
        <v>983</v>
      </c>
      <c r="K800" s="661" t="s">
        <v>2447</v>
      </c>
      <c r="L800" s="662">
        <v>258.92</v>
      </c>
      <c r="M800" s="662">
        <v>258.92</v>
      </c>
      <c r="N800" s="661">
        <v>1</v>
      </c>
      <c r="O800" s="744">
        <v>0.5</v>
      </c>
      <c r="P800" s="662">
        <v>258.92</v>
      </c>
      <c r="Q800" s="677">
        <v>1</v>
      </c>
      <c r="R800" s="661">
        <v>1</v>
      </c>
      <c r="S800" s="677">
        <v>1</v>
      </c>
      <c r="T800" s="744">
        <v>0.5</v>
      </c>
      <c r="U800" s="700">
        <v>1</v>
      </c>
    </row>
    <row r="801" spans="1:21" ht="14.4" customHeight="1" x14ac:dyDescent="0.3">
      <c r="A801" s="660">
        <v>50</v>
      </c>
      <c r="B801" s="661" t="s">
        <v>564</v>
      </c>
      <c r="C801" s="661" t="s">
        <v>3508</v>
      </c>
      <c r="D801" s="742" t="s">
        <v>4522</v>
      </c>
      <c r="E801" s="743" t="s">
        <v>3524</v>
      </c>
      <c r="F801" s="661" t="s">
        <v>3503</v>
      </c>
      <c r="G801" s="661" t="s">
        <v>3671</v>
      </c>
      <c r="H801" s="661" t="s">
        <v>565</v>
      </c>
      <c r="I801" s="661" t="s">
        <v>4411</v>
      </c>
      <c r="J801" s="661" t="s">
        <v>983</v>
      </c>
      <c r="K801" s="661" t="s">
        <v>4412</v>
      </c>
      <c r="L801" s="662">
        <v>0</v>
      </c>
      <c r="M801" s="662">
        <v>0</v>
      </c>
      <c r="N801" s="661">
        <v>1</v>
      </c>
      <c r="O801" s="744">
        <v>1</v>
      </c>
      <c r="P801" s="662">
        <v>0</v>
      </c>
      <c r="Q801" s="677"/>
      <c r="R801" s="661">
        <v>1</v>
      </c>
      <c r="S801" s="677">
        <v>1</v>
      </c>
      <c r="T801" s="744">
        <v>1</v>
      </c>
      <c r="U801" s="700">
        <v>1</v>
      </c>
    </row>
    <row r="802" spans="1:21" ht="14.4" customHeight="1" x14ac:dyDescent="0.3">
      <c r="A802" s="660">
        <v>50</v>
      </c>
      <c r="B802" s="661" t="s">
        <v>564</v>
      </c>
      <c r="C802" s="661" t="s">
        <v>3508</v>
      </c>
      <c r="D802" s="742" t="s">
        <v>4522</v>
      </c>
      <c r="E802" s="743" t="s">
        <v>3524</v>
      </c>
      <c r="F802" s="661" t="s">
        <v>3503</v>
      </c>
      <c r="G802" s="661" t="s">
        <v>3526</v>
      </c>
      <c r="H802" s="661" t="s">
        <v>565</v>
      </c>
      <c r="I802" s="661" t="s">
        <v>4413</v>
      </c>
      <c r="J802" s="661" t="s">
        <v>3679</v>
      </c>
      <c r="K802" s="661" t="s">
        <v>4325</v>
      </c>
      <c r="L802" s="662">
        <v>374.74</v>
      </c>
      <c r="M802" s="662">
        <v>374.74</v>
      </c>
      <c r="N802" s="661">
        <v>1</v>
      </c>
      <c r="O802" s="744">
        <v>0.5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50</v>
      </c>
      <c r="B803" s="661" t="s">
        <v>564</v>
      </c>
      <c r="C803" s="661" t="s">
        <v>3508</v>
      </c>
      <c r="D803" s="742" t="s">
        <v>4522</v>
      </c>
      <c r="E803" s="743" t="s">
        <v>3524</v>
      </c>
      <c r="F803" s="661" t="s">
        <v>3503</v>
      </c>
      <c r="G803" s="661" t="s">
        <v>3526</v>
      </c>
      <c r="H803" s="661" t="s">
        <v>1311</v>
      </c>
      <c r="I803" s="661" t="s">
        <v>1425</v>
      </c>
      <c r="J803" s="661" t="s">
        <v>1426</v>
      </c>
      <c r="K803" s="661" t="s">
        <v>3393</v>
      </c>
      <c r="L803" s="662">
        <v>416.37</v>
      </c>
      <c r="M803" s="662">
        <v>832.74</v>
      </c>
      <c r="N803" s="661">
        <v>2</v>
      </c>
      <c r="O803" s="744">
        <v>1</v>
      </c>
      <c r="P803" s="662"/>
      <c r="Q803" s="677">
        <v>0</v>
      </c>
      <c r="R803" s="661"/>
      <c r="S803" s="677">
        <v>0</v>
      </c>
      <c r="T803" s="744"/>
      <c r="U803" s="700">
        <v>0</v>
      </c>
    </row>
    <row r="804" spans="1:21" ht="14.4" customHeight="1" x14ac:dyDescent="0.3">
      <c r="A804" s="660">
        <v>50</v>
      </c>
      <c r="B804" s="661" t="s">
        <v>564</v>
      </c>
      <c r="C804" s="661" t="s">
        <v>3508</v>
      </c>
      <c r="D804" s="742" t="s">
        <v>4522</v>
      </c>
      <c r="E804" s="743" t="s">
        <v>3524</v>
      </c>
      <c r="F804" s="661" t="s">
        <v>3503</v>
      </c>
      <c r="G804" s="661" t="s">
        <v>3526</v>
      </c>
      <c r="H804" s="661" t="s">
        <v>1311</v>
      </c>
      <c r="I804" s="661" t="s">
        <v>1425</v>
      </c>
      <c r="J804" s="661" t="s">
        <v>1426</v>
      </c>
      <c r="K804" s="661" t="s">
        <v>3393</v>
      </c>
      <c r="L804" s="662">
        <v>392.42</v>
      </c>
      <c r="M804" s="662">
        <v>392.42</v>
      </c>
      <c r="N804" s="661">
        <v>1</v>
      </c>
      <c r="O804" s="744">
        <v>0.5</v>
      </c>
      <c r="P804" s="662">
        <v>392.42</v>
      </c>
      <c r="Q804" s="677">
        <v>1</v>
      </c>
      <c r="R804" s="661">
        <v>1</v>
      </c>
      <c r="S804" s="677">
        <v>1</v>
      </c>
      <c r="T804" s="744">
        <v>0.5</v>
      </c>
      <c r="U804" s="700">
        <v>1</v>
      </c>
    </row>
    <row r="805" spans="1:21" ht="14.4" customHeight="1" x14ac:dyDescent="0.3">
      <c r="A805" s="660">
        <v>50</v>
      </c>
      <c r="B805" s="661" t="s">
        <v>564</v>
      </c>
      <c r="C805" s="661" t="s">
        <v>3508</v>
      </c>
      <c r="D805" s="742" t="s">
        <v>4522</v>
      </c>
      <c r="E805" s="743" t="s">
        <v>3524</v>
      </c>
      <c r="F805" s="661" t="s">
        <v>3503</v>
      </c>
      <c r="G805" s="661" t="s">
        <v>3526</v>
      </c>
      <c r="H805" s="661" t="s">
        <v>1311</v>
      </c>
      <c r="I805" s="661" t="s">
        <v>1499</v>
      </c>
      <c r="J805" s="661" t="s">
        <v>1500</v>
      </c>
      <c r="K805" s="661" t="s">
        <v>3394</v>
      </c>
      <c r="L805" s="662">
        <v>603.73</v>
      </c>
      <c r="M805" s="662">
        <v>1207.46</v>
      </c>
      <c r="N805" s="661">
        <v>2</v>
      </c>
      <c r="O805" s="744">
        <v>1</v>
      </c>
      <c r="P805" s="662"/>
      <c r="Q805" s="677">
        <v>0</v>
      </c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50</v>
      </c>
      <c r="B806" s="661" t="s">
        <v>564</v>
      </c>
      <c r="C806" s="661" t="s">
        <v>3508</v>
      </c>
      <c r="D806" s="742" t="s">
        <v>4522</v>
      </c>
      <c r="E806" s="743" t="s">
        <v>3524</v>
      </c>
      <c r="F806" s="661" t="s">
        <v>3503</v>
      </c>
      <c r="G806" s="661" t="s">
        <v>4414</v>
      </c>
      <c r="H806" s="661" t="s">
        <v>565</v>
      </c>
      <c r="I806" s="661" t="s">
        <v>4415</v>
      </c>
      <c r="J806" s="661" t="s">
        <v>4416</v>
      </c>
      <c r="K806" s="661" t="s">
        <v>4417</v>
      </c>
      <c r="L806" s="662">
        <v>59.16</v>
      </c>
      <c r="M806" s="662">
        <v>59.16</v>
      </c>
      <c r="N806" s="661">
        <v>1</v>
      </c>
      <c r="O806" s="744">
        <v>0.5</v>
      </c>
      <c r="P806" s="662">
        <v>59.16</v>
      </c>
      <c r="Q806" s="677">
        <v>1</v>
      </c>
      <c r="R806" s="661">
        <v>1</v>
      </c>
      <c r="S806" s="677">
        <v>1</v>
      </c>
      <c r="T806" s="744">
        <v>0.5</v>
      </c>
      <c r="U806" s="700">
        <v>1</v>
      </c>
    </row>
    <row r="807" spans="1:21" ht="14.4" customHeight="1" x14ac:dyDescent="0.3">
      <c r="A807" s="660">
        <v>50</v>
      </c>
      <c r="B807" s="661" t="s">
        <v>564</v>
      </c>
      <c r="C807" s="661" t="s">
        <v>3508</v>
      </c>
      <c r="D807" s="742" t="s">
        <v>4522</v>
      </c>
      <c r="E807" s="743" t="s">
        <v>3524</v>
      </c>
      <c r="F807" s="661" t="s">
        <v>3503</v>
      </c>
      <c r="G807" s="661" t="s">
        <v>4418</v>
      </c>
      <c r="H807" s="661" t="s">
        <v>565</v>
      </c>
      <c r="I807" s="661" t="s">
        <v>4419</v>
      </c>
      <c r="J807" s="661" t="s">
        <v>4420</v>
      </c>
      <c r="K807" s="661" t="s">
        <v>4421</v>
      </c>
      <c r="L807" s="662">
        <v>64.12</v>
      </c>
      <c r="M807" s="662">
        <v>64.12</v>
      </c>
      <c r="N807" s="661">
        <v>1</v>
      </c>
      <c r="O807" s="744">
        <v>0.5</v>
      </c>
      <c r="P807" s="662">
        <v>64.12</v>
      </c>
      <c r="Q807" s="677">
        <v>1</v>
      </c>
      <c r="R807" s="661">
        <v>1</v>
      </c>
      <c r="S807" s="677">
        <v>1</v>
      </c>
      <c r="T807" s="744">
        <v>0.5</v>
      </c>
      <c r="U807" s="700">
        <v>1</v>
      </c>
    </row>
    <row r="808" spans="1:21" ht="14.4" customHeight="1" x14ac:dyDescent="0.3">
      <c r="A808" s="660">
        <v>50</v>
      </c>
      <c r="B808" s="661" t="s">
        <v>564</v>
      </c>
      <c r="C808" s="661" t="s">
        <v>3508</v>
      </c>
      <c r="D808" s="742" t="s">
        <v>4522</v>
      </c>
      <c r="E808" s="743" t="s">
        <v>3524</v>
      </c>
      <c r="F808" s="661" t="s">
        <v>3503</v>
      </c>
      <c r="G808" s="661" t="s">
        <v>3565</v>
      </c>
      <c r="H808" s="661" t="s">
        <v>1311</v>
      </c>
      <c r="I808" s="661" t="s">
        <v>4201</v>
      </c>
      <c r="J808" s="661" t="s">
        <v>1389</v>
      </c>
      <c r="K808" s="661" t="s">
        <v>4202</v>
      </c>
      <c r="L808" s="662">
        <v>229.38</v>
      </c>
      <c r="M808" s="662">
        <v>458.76</v>
      </c>
      <c r="N808" s="661">
        <v>2</v>
      </c>
      <c r="O808" s="744">
        <v>1</v>
      </c>
      <c r="P808" s="662">
        <v>229.38</v>
      </c>
      <c r="Q808" s="677">
        <v>0.5</v>
      </c>
      <c r="R808" s="661">
        <v>1</v>
      </c>
      <c r="S808" s="677">
        <v>0.5</v>
      </c>
      <c r="T808" s="744">
        <v>0.5</v>
      </c>
      <c r="U808" s="700">
        <v>0.5</v>
      </c>
    </row>
    <row r="809" spans="1:21" ht="14.4" customHeight="1" x14ac:dyDescent="0.3">
      <c r="A809" s="660">
        <v>50</v>
      </c>
      <c r="B809" s="661" t="s">
        <v>564</v>
      </c>
      <c r="C809" s="661" t="s">
        <v>3508</v>
      </c>
      <c r="D809" s="742" t="s">
        <v>4522</v>
      </c>
      <c r="E809" s="743" t="s">
        <v>3524</v>
      </c>
      <c r="F809" s="661" t="s">
        <v>3503</v>
      </c>
      <c r="G809" s="661" t="s">
        <v>3529</v>
      </c>
      <c r="H809" s="661" t="s">
        <v>565</v>
      </c>
      <c r="I809" s="661" t="s">
        <v>4203</v>
      </c>
      <c r="J809" s="661" t="s">
        <v>1378</v>
      </c>
      <c r="K809" s="661" t="s">
        <v>1441</v>
      </c>
      <c r="L809" s="662">
        <v>105.32</v>
      </c>
      <c r="M809" s="662">
        <v>105.32</v>
      </c>
      <c r="N809" s="661">
        <v>1</v>
      </c>
      <c r="O809" s="744">
        <v>0.5</v>
      </c>
      <c r="P809" s="662">
        <v>105.32</v>
      </c>
      <c r="Q809" s="677">
        <v>1</v>
      </c>
      <c r="R809" s="661">
        <v>1</v>
      </c>
      <c r="S809" s="677">
        <v>1</v>
      </c>
      <c r="T809" s="744">
        <v>0.5</v>
      </c>
      <c r="U809" s="700">
        <v>1</v>
      </c>
    </row>
    <row r="810" spans="1:21" ht="14.4" customHeight="1" x14ac:dyDescent="0.3">
      <c r="A810" s="660">
        <v>50</v>
      </c>
      <c r="B810" s="661" t="s">
        <v>564</v>
      </c>
      <c r="C810" s="661" t="s">
        <v>3508</v>
      </c>
      <c r="D810" s="742" t="s">
        <v>4522</v>
      </c>
      <c r="E810" s="743" t="s">
        <v>3524</v>
      </c>
      <c r="F810" s="661" t="s">
        <v>3503</v>
      </c>
      <c r="G810" s="661" t="s">
        <v>3529</v>
      </c>
      <c r="H810" s="661" t="s">
        <v>565</v>
      </c>
      <c r="I810" s="661" t="s">
        <v>4422</v>
      </c>
      <c r="J810" s="661" t="s">
        <v>1381</v>
      </c>
      <c r="K810" s="661" t="s">
        <v>1540</v>
      </c>
      <c r="L810" s="662">
        <v>210.66</v>
      </c>
      <c r="M810" s="662">
        <v>210.66</v>
      </c>
      <c r="N810" s="661">
        <v>1</v>
      </c>
      <c r="O810" s="744">
        <v>0.5</v>
      </c>
      <c r="P810" s="662"/>
      <c r="Q810" s="677">
        <v>0</v>
      </c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50</v>
      </c>
      <c r="B811" s="661" t="s">
        <v>564</v>
      </c>
      <c r="C811" s="661" t="s">
        <v>3508</v>
      </c>
      <c r="D811" s="742" t="s">
        <v>4522</v>
      </c>
      <c r="E811" s="743" t="s">
        <v>3524</v>
      </c>
      <c r="F811" s="661" t="s">
        <v>3503</v>
      </c>
      <c r="G811" s="661" t="s">
        <v>3529</v>
      </c>
      <c r="H811" s="661" t="s">
        <v>565</v>
      </c>
      <c r="I811" s="661" t="s">
        <v>3834</v>
      </c>
      <c r="J811" s="661" t="s">
        <v>3835</v>
      </c>
      <c r="K811" s="661" t="s">
        <v>3836</v>
      </c>
      <c r="L811" s="662">
        <v>16.38</v>
      </c>
      <c r="M811" s="662">
        <v>114.66</v>
      </c>
      <c r="N811" s="661">
        <v>7</v>
      </c>
      <c r="O811" s="744">
        <v>1.5</v>
      </c>
      <c r="P811" s="662"/>
      <c r="Q811" s="677">
        <v>0</v>
      </c>
      <c r="R811" s="661"/>
      <c r="S811" s="677">
        <v>0</v>
      </c>
      <c r="T811" s="744"/>
      <c r="U811" s="700">
        <v>0</v>
      </c>
    </row>
    <row r="812" spans="1:21" ht="14.4" customHeight="1" x14ac:dyDescent="0.3">
      <c r="A812" s="660">
        <v>50</v>
      </c>
      <c r="B812" s="661" t="s">
        <v>564</v>
      </c>
      <c r="C812" s="661" t="s">
        <v>3508</v>
      </c>
      <c r="D812" s="742" t="s">
        <v>4522</v>
      </c>
      <c r="E812" s="743" t="s">
        <v>3524</v>
      </c>
      <c r="F812" s="661" t="s">
        <v>3503</v>
      </c>
      <c r="G812" s="661" t="s">
        <v>3529</v>
      </c>
      <c r="H812" s="661" t="s">
        <v>1311</v>
      </c>
      <c r="I812" s="661" t="s">
        <v>1377</v>
      </c>
      <c r="J812" s="661" t="s">
        <v>1378</v>
      </c>
      <c r="K812" s="661" t="s">
        <v>1165</v>
      </c>
      <c r="L812" s="662">
        <v>35.11</v>
      </c>
      <c r="M812" s="662">
        <v>456.42999999999995</v>
      </c>
      <c r="N812" s="661">
        <v>13</v>
      </c>
      <c r="O812" s="744">
        <v>3</v>
      </c>
      <c r="P812" s="662">
        <v>105.33</v>
      </c>
      <c r="Q812" s="677">
        <v>0.23076923076923078</v>
      </c>
      <c r="R812" s="661">
        <v>3</v>
      </c>
      <c r="S812" s="677">
        <v>0.23076923076923078</v>
      </c>
      <c r="T812" s="744">
        <v>0.5</v>
      </c>
      <c r="U812" s="700">
        <v>0.16666666666666666</v>
      </c>
    </row>
    <row r="813" spans="1:21" ht="14.4" customHeight="1" x14ac:dyDescent="0.3">
      <c r="A813" s="660">
        <v>50</v>
      </c>
      <c r="B813" s="661" t="s">
        <v>564</v>
      </c>
      <c r="C813" s="661" t="s">
        <v>3508</v>
      </c>
      <c r="D813" s="742" t="s">
        <v>4522</v>
      </c>
      <c r="E813" s="743" t="s">
        <v>3524</v>
      </c>
      <c r="F813" s="661" t="s">
        <v>3503</v>
      </c>
      <c r="G813" s="661" t="s">
        <v>3529</v>
      </c>
      <c r="H813" s="661" t="s">
        <v>565</v>
      </c>
      <c r="I813" s="661" t="s">
        <v>3684</v>
      </c>
      <c r="J813" s="661" t="s">
        <v>3685</v>
      </c>
      <c r="K813" s="661" t="s">
        <v>1165</v>
      </c>
      <c r="L813" s="662">
        <v>35.11</v>
      </c>
      <c r="M813" s="662">
        <v>175.55</v>
      </c>
      <c r="N813" s="661">
        <v>5</v>
      </c>
      <c r="O813" s="744">
        <v>1.5</v>
      </c>
      <c r="P813" s="662">
        <v>70.22</v>
      </c>
      <c r="Q813" s="677">
        <v>0.39999999999999997</v>
      </c>
      <c r="R813" s="661">
        <v>2</v>
      </c>
      <c r="S813" s="677">
        <v>0.4</v>
      </c>
      <c r="T813" s="744">
        <v>1</v>
      </c>
      <c r="U813" s="700">
        <v>0.66666666666666663</v>
      </c>
    </row>
    <row r="814" spans="1:21" ht="14.4" customHeight="1" x14ac:dyDescent="0.3">
      <c r="A814" s="660">
        <v>50</v>
      </c>
      <c r="B814" s="661" t="s">
        <v>564</v>
      </c>
      <c r="C814" s="661" t="s">
        <v>3508</v>
      </c>
      <c r="D814" s="742" t="s">
        <v>4522</v>
      </c>
      <c r="E814" s="743" t="s">
        <v>3524</v>
      </c>
      <c r="F814" s="661" t="s">
        <v>3503</v>
      </c>
      <c r="G814" s="661" t="s">
        <v>3529</v>
      </c>
      <c r="H814" s="661" t="s">
        <v>565</v>
      </c>
      <c r="I814" s="661" t="s">
        <v>4423</v>
      </c>
      <c r="J814" s="661" t="s">
        <v>4424</v>
      </c>
      <c r="K814" s="661" t="s">
        <v>4425</v>
      </c>
      <c r="L814" s="662">
        <v>32.14</v>
      </c>
      <c r="M814" s="662">
        <v>96.42</v>
      </c>
      <c r="N814" s="661">
        <v>3</v>
      </c>
      <c r="O814" s="744">
        <v>1</v>
      </c>
      <c r="P814" s="662">
        <v>96.42</v>
      </c>
      <c r="Q814" s="677">
        <v>1</v>
      </c>
      <c r="R814" s="661">
        <v>3</v>
      </c>
      <c r="S814" s="677">
        <v>1</v>
      </c>
      <c r="T814" s="744">
        <v>1</v>
      </c>
      <c r="U814" s="700">
        <v>1</v>
      </c>
    </row>
    <row r="815" spans="1:21" ht="14.4" customHeight="1" x14ac:dyDescent="0.3">
      <c r="A815" s="660">
        <v>50</v>
      </c>
      <c r="B815" s="661" t="s">
        <v>564</v>
      </c>
      <c r="C815" s="661" t="s">
        <v>3508</v>
      </c>
      <c r="D815" s="742" t="s">
        <v>4522</v>
      </c>
      <c r="E815" s="743" t="s">
        <v>3524</v>
      </c>
      <c r="F815" s="661" t="s">
        <v>3503</v>
      </c>
      <c r="G815" s="661" t="s">
        <v>4426</v>
      </c>
      <c r="H815" s="661" t="s">
        <v>1311</v>
      </c>
      <c r="I815" s="661" t="s">
        <v>4427</v>
      </c>
      <c r="J815" s="661" t="s">
        <v>4428</v>
      </c>
      <c r="K815" s="661" t="s">
        <v>1088</v>
      </c>
      <c r="L815" s="662">
        <v>70.02</v>
      </c>
      <c r="M815" s="662">
        <v>210.06</v>
      </c>
      <c r="N815" s="661">
        <v>3</v>
      </c>
      <c r="O815" s="744">
        <v>1</v>
      </c>
      <c r="P815" s="662"/>
      <c r="Q815" s="677">
        <v>0</v>
      </c>
      <c r="R815" s="661"/>
      <c r="S815" s="677">
        <v>0</v>
      </c>
      <c r="T815" s="744"/>
      <c r="U815" s="700">
        <v>0</v>
      </c>
    </row>
    <row r="816" spans="1:21" ht="14.4" customHeight="1" x14ac:dyDescent="0.3">
      <c r="A816" s="660">
        <v>50</v>
      </c>
      <c r="B816" s="661" t="s">
        <v>564</v>
      </c>
      <c r="C816" s="661" t="s">
        <v>3508</v>
      </c>
      <c r="D816" s="742" t="s">
        <v>4522</v>
      </c>
      <c r="E816" s="743" t="s">
        <v>3524</v>
      </c>
      <c r="F816" s="661" t="s">
        <v>3503</v>
      </c>
      <c r="G816" s="661" t="s">
        <v>3841</v>
      </c>
      <c r="H816" s="661" t="s">
        <v>565</v>
      </c>
      <c r="I816" s="661" t="s">
        <v>849</v>
      </c>
      <c r="J816" s="661" t="s">
        <v>4429</v>
      </c>
      <c r="K816" s="661" t="s">
        <v>1455</v>
      </c>
      <c r="L816" s="662">
        <v>0</v>
      </c>
      <c r="M816" s="662">
        <v>0</v>
      </c>
      <c r="N816" s="661">
        <v>2</v>
      </c>
      <c r="O816" s="744">
        <v>0.5</v>
      </c>
      <c r="P816" s="662"/>
      <c r="Q816" s="677"/>
      <c r="R816" s="661"/>
      <c r="S816" s="677">
        <v>0</v>
      </c>
      <c r="T816" s="744"/>
      <c r="U816" s="700">
        <v>0</v>
      </c>
    </row>
    <row r="817" spans="1:21" ht="14.4" customHeight="1" x14ac:dyDescent="0.3">
      <c r="A817" s="660">
        <v>50</v>
      </c>
      <c r="B817" s="661" t="s">
        <v>564</v>
      </c>
      <c r="C817" s="661" t="s">
        <v>3508</v>
      </c>
      <c r="D817" s="742" t="s">
        <v>4522</v>
      </c>
      <c r="E817" s="743" t="s">
        <v>3524</v>
      </c>
      <c r="F817" s="661" t="s">
        <v>3503</v>
      </c>
      <c r="G817" s="661" t="s">
        <v>4206</v>
      </c>
      <c r="H817" s="661" t="s">
        <v>565</v>
      </c>
      <c r="I817" s="661" t="s">
        <v>4430</v>
      </c>
      <c r="J817" s="661" t="s">
        <v>1650</v>
      </c>
      <c r="K817" s="661" t="s">
        <v>1631</v>
      </c>
      <c r="L817" s="662">
        <v>0</v>
      </c>
      <c r="M817" s="662">
        <v>0</v>
      </c>
      <c r="N817" s="661">
        <v>1</v>
      </c>
      <c r="O817" s="744">
        <v>1</v>
      </c>
      <c r="P817" s="662">
        <v>0</v>
      </c>
      <c r="Q817" s="677"/>
      <c r="R817" s="661">
        <v>1</v>
      </c>
      <c r="S817" s="677">
        <v>1</v>
      </c>
      <c r="T817" s="744">
        <v>1</v>
      </c>
      <c r="U817" s="700">
        <v>1</v>
      </c>
    </row>
    <row r="818" spans="1:21" ht="14.4" customHeight="1" x14ac:dyDescent="0.3">
      <c r="A818" s="660">
        <v>50</v>
      </c>
      <c r="B818" s="661" t="s">
        <v>564</v>
      </c>
      <c r="C818" s="661" t="s">
        <v>3508</v>
      </c>
      <c r="D818" s="742" t="s">
        <v>4522</v>
      </c>
      <c r="E818" s="743" t="s">
        <v>3524</v>
      </c>
      <c r="F818" s="661" t="s">
        <v>3503</v>
      </c>
      <c r="G818" s="661" t="s">
        <v>3570</v>
      </c>
      <c r="H818" s="661" t="s">
        <v>565</v>
      </c>
      <c r="I818" s="661" t="s">
        <v>4431</v>
      </c>
      <c r="J818" s="661" t="s">
        <v>3572</v>
      </c>
      <c r="K818" s="661" t="s">
        <v>4432</v>
      </c>
      <c r="L818" s="662">
        <v>0</v>
      </c>
      <c r="M818" s="662">
        <v>0</v>
      </c>
      <c r="N818" s="661">
        <v>1</v>
      </c>
      <c r="O818" s="744">
        <v>1</v>
      </c>
      <c r="P818" s="662">
        <v>0</v>
      </c>
      <c r="Q818" s="677"/>
      <c r="R818" s="661">
        <v>1</v>
      </c>
      <c r="S818" s="677">
        <v>1</v>
      </c>
      <c r="T818" s="744">
        <v>1</v>
      </c>
      <c r="U818" s="700">
        <v>1</v>
      </c>
    </row>
    <row r="819" spans="1:21" ht="14.4" customHeight="1" x14ac:dyDescent="0.3">
      <c r="A819" s="660">
        <v>50</v>
      </c>
      <c r="B819" s="661" t="s">
        <v>564</v>
      </c>
      <c r="C819" s="661" t="s">
        <v>3508</v>
      </c>
      <c r="D819" s="742" t="s">
        <v>4522</v>
      </c>
      <c r="E819" s="743" t="s">
        <v>3524</v>
      </c>
      <c r="F819" s="661" t="s">
        <v>3503</v>
      </c>
      <c r="G819" s="661" t="s">
        <v>4019</v>
      </c>
      <c r="H819" s="661" t="s">
        <v>565</v>
      </c>
      <c r="I819" s="661" t="s">
        <v>4433</v>
      </c>
      <c r="J819" s="661" t="s">
        <v>2991</v>
      </c>
      <c r="K819" s="661" t="s">
        <v>4434</v>
      </c>
      <c r="L819" s="662">
        <v>340.97</v>
      </c>
      <c r="M819" s="662">
        <v>340.97</v>
      </c>
      <c r="N819" s="661">
        <v>1</v>
      </c>
      <c r="O819" s="744">
        <v>1</v>
      </c>
      <c r="P819" s="662">
        <v>340.97</v>
      </c>
      <c r="Q819" s="677">
        <v>1</v>
      </c>
      <c r="R819" s="661">
        <v>1</v>
      </c>
      <c r="S819" s="677">
        <v>1</v>
      </c>
      <c r="T819" s="744">
        <v>1</v>
      </c>
      <c r="U819" s="700">
        <v>1</v>
      </c>
    </row>
    <row r="820" spans="1:21" ht="14.4" customHeight="1" x14ac:dyDescent="0.3">
      <c r="A820" s="660">
        <v>50</v>
      </c>
      <c r="B820" s="661" t="s">
        <v>564</v>
      </c>
      <c r="C820" s="661" t="s">
        <v>3508</v>
      </c>
      <c r="D820" s="742" t="s">
        <v>4522</v>
      </c>
      <c r="E820" s="743" t="s">
        <v>3524</v>
      </c>
      <c r="F820" s="661" t="s">
        <v>3503</v>
      </c>
      <c r="G820" s="661" t="s">
        <v>4019</v>
      </c>
      <c r="H820" s="661" t="s">
        <v>565</v>
      </c>
      <c r="I820" s="661" t="s">
        <v>3210</v>
      </c>
      <c r="J820" s="661" t="s">
        <v>3211</v>
      </c>
      <c r="K820" s="661" t="s">
        <v>3212</v>
      </c>
      <c r="L820" s="662">
        <v>56.83</v>
      </c>
      <c r="M820" s="662">
        <v>56.83</v>
      </c>
      <c r="N820" s="661">
        <v>1</v>
      </c>
      <c r="O820" s="744">
        <v>0.5</v>
      </c>
      <c r="P820" s="662">
        <v>56.83</v>
      </c>
      <c r="Q820" s="677">
        <v>1</v>
      </c>
      <c r="R820" s="661">
        <v>1</v>
      </c>
      <c r="S820" s="677">
        <v>1</v>
      </c>
      <c r="T820" s="744">
        <v>0.5</v>
      </c>
      <c r="U820" s="700">
        <v>1</v>
      </c>
    </row>
    <row r="821" spans="1:21" ht="14.4" customHeight="1" x14ac:dyDescent="0.3">
      <c r="A821" s="660">
        <v>50</v>
      </c>
      <c r="B821" s="661" t="s">
        <v>564</v>
      </c>
      <c r="C821" s="661" t="s">
        <v>3508</v>
      </c>
      <c r="D821" s="742" t="s">
        <v>4522</v>
      </c>
      <c r="E821" s="743" t="s">
        <v>3524</v>
      </c>
      <c r="F821" s="661" t="s">
        <v>3503</v>
      </c>
      <c r="G821" s="661" t="s">
        <v>4217</v>
      </c>
      <c r="H821" s="661" t="s">
        <v>565</v>
      </c>
      <c r="I821" s="661" t="s">
        <v>4435</v>
      </c>
      <c r="J821" s="661" t="s">
        <v>4436</v>
      </c>
      <c r="K821" s="661" t="s">
        <v>4059</v>
      </c>
      <c r="L821" s="662">
        <v>0</v>
      </c>
      <c r="M821" s="662">
        <v>0</v>
      </c>
      <c r="N821" s="661">
        <v>1</v>
      </c>
      <c r="O821" s="744">
        <v>0.5</v>
      </c>
      <c r="P821" s="662"/>
      <c r="Q821" s="677"/>
      <c r="R821" s="661"/>
      <c r="S821" s="677">
        <v>0</v>
      </c>
      <c r="T821" s="744"/>
      <c r="U821" s="700">
        <v>0</v>
      </c>
    </row>
    <row r="822" spans="1:21" ht="14.4" customHeight="1" x14ac:dyDescent="0.3">
      <c r="A822" s="660">
        <v>50</v>
      </c>
      <c r="B822" s="661" t="s">
        <v>564</v>
      </c>
      <c r="C822" s="661" t="s">
        <v>3508</v>
      </c>
      <c r="D822" s="742" t="s">
        <v>4522</v>
      </c>
      <c r="E822" s="743" t="s">
        <v>3524</v>
      </c>
      <c r="F822" s="661" t="s">
        <v>3503</v>
      </c>
      <c r="G822" s="661" t="s">
        <v>4217</v>
      </c>
      <c r="H822" s="661" t="s">
        <v>565</v>
      </c>
      <c r="I822" s="661" t="s">
        <v>1200</v>
      </c>
      <c r="J822" s="661" t="s">
        <v>1201</v>
      </c>
      <c r="K822" s="661" t="s">
        <v>1202</v>
      </c>
      <c r="L822" s="662">
        <v>64.56</v>
      </c>
      <c r="M822" s="662">
        <v>64.56</v>
      </c>
      <c r="N822" s="661">
        <v>1</v>
      </c>
      <c r="O822" s="744">
        <v>0.5</v>
      </c>
      <c r="P822" s="662">
        <v>64.56</v>
      </c>
      <c r="Q822" s="677">
        <v>1</v>
      </c>
      <c r="R822" s="661">
        <v>1</v>
      </c>
      <c r="S822" s="677">
        <v>1</v>
      </c>
      <c r="T822" s="744">
        <v>0.5</v>
      </c>
      <c r="U822" s="700">
        <v>1</v>
      </c>
    </row>
    <row r="823" spans="1:21" ht="14.4" customHeight="1" x14ac:dyDescent="0.3">
      <c r="A823" s="660">
        <v>50</v>
      </c>
      <c r="B823" s="661" t="s">
        <v>564</v>
      </c>
      <c r="C823" s="661" t="s">
        <v>3508</v>
      </c>
      <c r="D823" s="742" t="s">
        <v>4522</v>
      </c>
      <c r="E823" s="743" t="s">
        <v>3524</v>
      </c>
      <c r="F823" s="661" t="s">
        <v>3503</v>
      </c>
      <c r="G823" s="661" t="s">
        <v>4217</v>
      </c>
      <c r="H823" s="661" t="s">
        <v>565</v>
      </c>
      <c r="I823" s="661" t="s">
        <v>4437</v>
      </c>
      <c r="J823" s="661" t="s">
        <v>4438</v>
      </c>
      <c r="K823" s="661" t="s">
        <v>4439</v>
      </c>
      <c r="L823" s="662">
        <v>48.42</v>
      </c>
      <c r="M823" s="662">
        <v>48.42</v>
      </c>
      <c r="N823" s="661">
        <v>1</v>
      </c>
      <c r="O823" s="744">
        <v>1</v>
      </c>
      <c r="P823" s="662"/>
      <c r="Q823" s="677">
        <v>0</v>
      </c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50</v>
      </c>
      <c r="B824" s="661" t="s">
        <v>564</v>
      </c>
      <c r="C824" s="661" t="s">
        <v>3508</v>
      </c>
      <c r="D824" s="742" t="s">
        <v>4522</v>
      </c>
      <c r="E824" s="743" t="s">
        <v>3524</v>
      </c>
      <c r="F824" s="661" t="s">
        <v>3503</v>
      </c>
      <c r="G824" s="661" t="s">
        <v>3688</v>
      </c>
      <c r="H824" s="661" t="s">
        <v>565</v>
      </c>
      <c r="I824" s="661" t="s">
        <v>2391</v>
      </c>
      <c r="J824" s="661" t="s">
        <v>885</v>
      </c>
      <c r="K824" s="661" t="s">
        <v>3689</v>
      </c>
      <c r="L824" s="662">
        <v>110.28</v>
      </c>
      <c r="M824" s="662">
        <v>220.56</v>
      </c>
      <c r="N824" s="661">
        <v>2</v>
      </c>
      <c r="O824" s="744">
        <v>0.5</v>
      </c>
      <c r="P824" s="662"/>
      <c r="Q824" s="677">
        <v>0</v>
      </c>
      <c r="R824" s="661"/>
      <c r="S824" s="677">
        <v>0</v>
      </c>
      <c r="T824" s="744"/>
      <c r="U824" s="700">
        <v>0</v>
      </c>
    </row>
    <row r="825" spans="1:21" ht="14.4" customHeight="1" x14ac:dyDescent="0.3">
      <c r="A825" s="660">
        <v>50</v>
      </c>
      <c r="B825" s="661" t="s">
        <v>564</v>
      </c>
      <c r="C825" s="661" t="s">
        <v>3508</v>
      </c>
      <c r="D825" s="742" t="s">
        <v>4522</v>
      </c>
      <c r="E825" s="743" t="s">
        <v>3524</v>
      </c>
      <c r="F825" s="661" t="s">
        <v>3503</v>
      </c>
      <c r="G825" s="661" t="s">
        <v>4440</v>
      </c>
      <c r="H825" s="661" t="s">
        <v>565</v>
      </c>
      <c r="I825" s="661" t="s">
        <v>4441</v>
      </c>
      <c r="J825" s="661" t="s">
        <v>4442</v>
      </c>
      <c r="K825" s="661" t="s">
        <v>4443</v>
      </c>
      <c r="L825" s="662">
        <v>0</v>
      </c>
      <c r="M825" s="662">
        <v>0</v>
      </c>
      <c r="N825" s="661">
        <v>1</v>
      </c>
      <c r="O825" s="744">
        <v>1</v>
      </c>
      <c r="P825" s="662"/>
      <c r="Q825" s="677"/>
      <c r="R825" s="661"/>
      <c r="S825" s="677">
        <v>0</v>
      </c>
      <c r="T825" s="744"/>
      <c r="U825" s="700">
        <v>0</v>
      </c>
    </row>
    <row r="826" spans="1:21" ht="14.4" customHeight="1" x14ac:dyDescent="0.3">
      <c r="A826" s="660">
        <v>50</v>
      </c>
      <c r="B826" s="661" t="s">
        <v>564</v>
      </c>
      <c r="C826" s="661" t="s">
        <v>3508</v>
      </c>
      <c r="D826" s="742" t="s">
        <v>4522</v>
      </c>
      <c r="E826" s="743" t="s">
        <v>3524</v>
      </c>
      <c r="F826" s="661" t="s">
        <v>3503</v>
      </c>
      <c r="G826" s="661" t="s">
        <v>4444</v>
      </c>
      <c r="H826" s="661" t="s">
        <v>565</v>
      </c>
      <c r="I826" s="661" t="s">
        <v>4445</v>
      </c>
      <c r="J826" s="661" t="s">
        <v>4446</v>
      </c>
      <c r="K826" s="661" t="s">
        <v>3788</v>
      </c>
      <c r="L826" s="662">
        <v>0</v>
      </c>
      <c r="M826" s="662">
        <v>0</v>
      </c>
      <c r="N826" s="661">
        <v>3</v>
      </c>
      <c r="O826" s="744">
        <v>1</v>
      </c>
      <c r="P826" s="662"/>
      <c r="Q826" s="677"/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50</v>
      </c>
      <c r="B827" s="661" t="s">
        <v>564</v>
      </c>
      <c r="C827" s="661" t="s">
        <v>3508</v>
      </c>
      <c r="D827" s="742" t="s">
        <v>4522</v>
      </c>
      <c r="E827" s="743" t="s">
        <v>3524</v>
      </c>
      <c r="F827" s="661" t="s">
        <v>3503</v>
      </c>
      <c r="G827" s="661" t="s">
        <v>4444</v>
      </c>
      <c r="H827" s="661" t="s">
        <v>565</v>
      </c>
      <c r="I827" s="661" t="s">
        <v>4447</v>
      </c>
      <c r="J827" s="661" t="s">
        <v>4448</v>
      </c>
      <c r="K827" s="661" t="s">
        <v>4449</v>
      </c>
      <c r="L827" s="662">
        <v>0</v>
      </c>
      <c r="M827" s="662">
        <v>0</v>
      </c>
      <c r="N827" s="661">
        <v>2</v>
      </c>
      <c r="O827" s="744">
        <v>2</v>
      </c>
      <c r="P827" s="662">
        <v>0</v>
      </c>
      <c r="Q827" s="677"/>
      <c r="R827" s="661">
        <v>1</v>
      </c>
      <c r="S827" s="677">
        <v>0.5</v>
      </c>
      <c r="T827" s="744">
        <v>1</v>
      </c>
      <c r="U827" s="700">
        <v>0.5</v>
      </c>
    </row>
    <row r="828" spans="1:21" ht="14.4" customHeight="1" x14ac:dyDescent="0.3">
      <c r="A828" s="660">
        <v>50</v>
      </c>
      <c r="B828" s="661" t="s">
        <v>564</v>
      </c>
      <c r="C828" s="661" t="s">
        <v>3508</v>
      </c>
      <c r="D828" s="742" t="s">
        <v>4522</v>
      </c>
      <c r="E828" s="743" t="s">
        <v>3524</v>
      </c>
      <c r="F828" s="661" t="s">
        <v>3503</v>
      </c>
      <c r="G828" s="661" t="s">
        <v>4450</v>
      </c>
      <c r="H828" s="661" t="s">
        <v>565</v>
      </c>
      <c r="I828" s="661" t="s">
        <v>4451</v>
      </c>
      <c r="J828" s="661" t="s">
        <v>900</v>
      </c>
      <c r="K828" s="661" t="s">
        <v>4452</v>
      </c>
      <c r="L828" s="662">
        <v>108.79</v>
      </c>
      <c r="M828" s="662">
        <v>108.79</v>
      </c>
      <c r="N828" s="661">
        <v>1</v>
      </c>
      <c r="O828" s="744">
        <v>1</v>
      </c>
      <c r="P828" s="662">
        <v>108.79</v>
      </c>
      <c r="Q828" s="677">
        <v>1</v>
      </c>
      <c r="R828" s="661">
        <v>1</v>
      </c>
      <c r="S828" s="677">
        <v>1</v>
      </c>
      <c r="T828" s="744">
        <v>1</v>
      </c>
      <c r="U828" s="700">
        <v>1</v>
      </c>
    </row>
    <row r="829" spans="1:21" ht="14.4" customHeight="1" x14ac:dyDescent="0.3">
      <c r="A829" s="660">
        <v>50</v>
      </c>
      <c r="B829" s="661" t="s">
        <v>564</v>
      </c>
      <c r="C829" s="661" t="s">
        <v>3508</v>
      </c>
      <c r="D829" s="742" t="s">
        <v>4522</v>
      </c>
      <c r="E829" s="743" t="s">
        <v>3524</v>
      </c>
      <c r="F829" s="661" t="s">
        <v>3503</v>
      </c>
      <c r="G829" s="661" t="s">
        <v>4229</v>
      </c>
      <c r="H829" s="661" t="s">
        <v>1311</v>
      </c>
      <c r="I829" s="661" t="s">
        <v>4453</v>
      </c>
      <c r="J829" s="661" t="s">
        <v>4454</v>
      </c>
      <c r="K829" s="661" t="s">
        <v>1382</v>
      </c>
      <c r="L829" s="662">
        <v>132</v>
      </c>
      <c r="M829" s="662">
        <v>396</v>
      </c>
      <c r="N829" s="661">
        <v>3</v>
      </c>
      <c r="O829" s="744">
        <v>1</v>
      </c>
      <c r="P829" s="662"/>
      <c r="Q829" s="677">
        <v>0</v>
      </c>
      <c r="R829" s="661"/>
      <c r="S829" s="677">
        <v>0</v>
      </c>
      <c r="T829" s="744"/>
      <c r="U829" s="700">
        <v>0</v>
      </c>
    </row>
    <row r="830" spans="1:21" ht="14.4" customHeight="1" x14ac:dyDescent="0.3">
      <c r="A830" s="660">
        <v>50</v>
      </c>
      <c r="B830" s="661" t="s">
        <v>564</v>
      </c>
      <c r="C830" s="661" t="s">
        <v>3508</v>
      </c>
      <c r="D830" s="742" t="s">
        <v>4522</v>
      </c>
      <c r="E830" s="743" t="s">
        <v>3524</v>
      </c>
      <c r="F830" s="661" t="s">
        <v>3503</v>
      </c>
      <c r="G830" s="661" t="s">
        <v>4124</v>
      </c>
      <c r="H830" s="661" t="s">
        <v>1311</v>
      </c>
      <c r="I830" s="661" t="s">
        <v>4125</v>
      </c>
      <c r="J830" s="661" t="s">
        <v>4126</v>
      </c>
      <c r="K830" s="661" t="s">
        <v>4127</v>
      </c>
      <c r="L830" s="662">
        <v>556.04</v>
      </c>
      <c r="M830" s="662">
        <v>556.04</v>
      </c>
      <c r="N830" s="661">
        <v>1</v>
      </c>
      <c r="O830" s="744">
        <v>0.5</v>
      </c>
      <c r="P830" s="662"/>
      <c r="Q830" s="677">
        <v>0</v>
      </c>
      <c r="R830" s="661"/>
      <c r="S830" s="677">
        <v>0</v>
      </c>
      <c r="T830" s="744"/>
      <c r="U830" s="700">
        <v>0</v>
      </c>
    </row>
    <row r="831" spans="1:21" ht="14.4" customHeight="1" x14ac:dyDescent="0.3">
      <c r="A831" s="660">
        <v>50</v>
      </c>
      <c r="B831" s="661" t="s">
        <v>564</v>
      </c>
      <c r="C831" s="661" t="s">
        <v>3508</v>
      </c>
      <c r="D831" s="742" t="s">
        <v>4522</v>
      </c>
      <c r="E831" s="743" t="s">
        <v>3524</v>
      </c>
      <c r="F831" s="661" t="s">
        <v>3503</v>
      </c>
      <c r="G831" s="661" t="s">
        <v>4407</v>
      </c>
      <c r="H831" s="661" t="s">
        <v>1311</v>
      </c>
      <c r="I831" s="661" t="s">
        <v>4455</v>
      </c>
      <c r="J831" s="661" t="s">
        <v>4456</v>
      </c>
      <c r="K831" s="661" t="s">
        <v>4457</v>
      </c>
      <c r="L831" s="662">
        <v>0</v>
      </c>
      <c r="M831" s="662">
        <v>0</v>
      </c>
      <c r="N831" s="661">
        <v>1</v>
      </c>
      <c r="O831" s="744">
        <v>1</v>
      </c>
      <c r="P831" s="662">
        <v>0</v>
      </c>
      <c r="Q831" s="677"/>
      <c r="R831" s="661">
        <v>1</v>
      </c>
      <c r="S831" s="677">
        <v>1</v>
      </c>
      <c r="T831" s="744">
        <v>1</v>
      </c>
      <c r="U831" s="700">
        <v>1</v>
      </c>
    </row>
    <row r="832" spans="1:21" ht="14.4" customHeight="1" x14ac:dyDescent="0.3">
      <c r="A832" s="660">
        <v>50</v>
      </c>
      <c r="B832" s="661" t="s">
        <v>564</v>
      </c>
      <c r="C832" s="661" t="s">
        <v>3508</v>
      </c>
      <c r="D832" s="742" t="s">
        <v>4522</v>
      </c>
      <c r="E832" s="743" t="s">
        <v>3524</v>
      </c>
      <c r="F832" s="661" t="s">
        <v>3503</v>
      </c>
      <c r="G832" s="661" t="s">
        <v>4158</v>
      </c>
      <c r="H832" s="661" t="s">
        <v>565</v>
      </c>
      <c r="I832" s="661" t="s">
        <v>4458</v>
      </c>
      <c r="J832" s="661" t="s">
        <v>723</v>
      </c>
      <c r="K832" s="661" t="s">
        <v>4459</v>
      </c>
      <c r="L832" s="662">
        <v>0</v>
      </c>
      <c r="M832" s="662">
        <v>0</v>
      </c>
      <c r="N832" s="661">
        <v>1</v>
      </c>
      <c r="O832" s="744">
        <v>1</v>
      </c>
      <c r="P832" s="662"/>
      <c r="Q832" s="677"/>
      <c r="R832" s="661"/>
      <c r="S832" s="677">
        <v>0</v>
      </c>
      <c r="T832" s="744"/>
      <c r="U832" s="700">
        <v>0</v>
      </c>
    </row>
    <row r="833" spans="1:21" ht="14.4" customHeight="1" x14ac:dyDescent="0.3">
      <c r="A833" s="660">
        <v>50</v>
      </c>
      <c r="B833" s="661" t="s">
        <v>564</v>
      </c>
      <c r="C833" s="661" t="s">
        <v>3508</v>
      </c>
      <c r="D833" s="742" t="s">
        <v>4522</v>
      </c>
      <c r="E833" s="743" t="s">
        <v>3524</v>
      </c>
      <c r="F833" s="661" t="s">
        <v>3503</v>
      </c>
      <c r="G833" s="661" t="s">
        <v>3530</v>
      </c>
      <c r="H833" s="661" t="s">
        <v>565</v>
      </c>
      <c r="I833" s="661" t="s">
        <v>888</v>
      </c>
      <c r="J833" s="661" t="s">
        <v>3532</v>
      </c>
      <c r="K833" s="661" t="s">
        <v>3580</v>
      </c>
      <c r="L833" s="662">
        <v>63.7</v>
      </c>
      <c r="M833" s="662">
        <v>191.10000000000002</v>
      </c>
      <c r="N833" s="661">
        <v>3</v>
      </c>
      <c r="O833" s="744">
        <v>1.5</v>
      </c>
      <c r="P833" s="662">
        <v>63.7</v>
      </c>
      <c r="Q833" s="677">
        <v>0.33333333333333331</v>
      </c>
      <c r="R833" s="661">
        <v>1</v>
      </c>
      <c r="S833" s="677">
        <v>0.33333333333333331</v>
      </c>
      <c r="T833" s="744">
        <v>1</v>
      </c>
      <c r="U833" s="700">
        <v>0.66666666666666663</v>
      </c>
    </row>
    <row r="834" spans="1:21" ht="14.4" customHeight="1" x14ac:dyDescent="0.3">
      <c r="A834" s="660">
        <v>50</v>
      </c>
      <c r="B834" s="661" t="s">
        <v>564</v>
      </c>
      <c r="C834" s="661" t="s">
        <v>3508</v>
      </c>
      <c r="D834" s="742" t="s">
        <v>4522</v>
      </c>
      <c r="E834" s="743" t="s">
        <v>3524</v>
      </c>
      <c r="F834" s="661" t="s">
        <v>3503</v>
      </c>
      <c r="G834" s="661" t="s">
        <v>3703</v>
      </c>
      <c r="H834" s="661" t="s">
        <v>565</v>
      </c>
      <c r="I834" s="661" t="s">
        <v>4460</v>
      </c>
      <c r="J834" s="661" t="s">
        <v>4461</v>
      </c>
      <c r="K834" s="661" t="s">
        <v>3661</v>
      </c>
      <c r="L834" s="662">
        <v>0</v>
      </c>
      <c r="M834" s="662">
        <v>0</v>
      </c>
      <c r="N834" s="661">
        <v>1</v>
      </c>
      <c r="O834" s="744">
        <v>0.5</v>
      </c>
      <c r="P834" s="662"/>
      <c r="Q834" s="677"/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50</v>
      </c>
      <c r="B835" s="661" t="s">
        <v>564</v>
      </c>
      <c r="C835" s="661" t="s">
        <v>3508</v>
      </c>
      <c r="D835" s="742" t="s">
        <v>4522</v>
      </c>
      <c r="E835" s="743" t="s">
        <v>3524</v>
      </c>
      <c r="F835" s="661" t="s">
        <v>3503</v>
      </c>
      <c r="G835" s="661" t="s">
        <v>4462</v>
      </c>
      <c r="H835" s="661" t="s">
        <v>565</v>
      </c>
      <c r="I835" s="661" t="s">
        <v>4463</v>
      </c>
      <c r="J835" s="661" t="s">
        <v>4464</v>
      </c>
      <c r="K835" s="661" t="s">
        <v>4465</v>
      </c>
      <c r="L835" s="662">
        <v>90</v>
      </c>
      <c r="M835" s="662">
        <v>90</v>
      </c>
      <c r="N835" s="661">
        <v>1</v>
      </c>
      <c r="O835" s="744">
        <v>0.5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50</v>
      </c>
      <c r="B836" s="661" t="s">
        <v>564</v>
      </c>
      <c r="C836" s="661" t="s">
        <v>3508</v>
      </c>
      <c r="D836" s="742" t="s">
        <v>4522</v>
      </c>
      <c r="E836" s="743" t="s">
        <v>3524</v>
      </c>
      <c r="F836" s="661" t="s">
        <v>3503</v>
      </c>
      <c r="G836" s="661" t="s">
        <v>3534</v>
      </c>
      <c r="H836" s="661" t="s">
        <v>565</v>
      </c>
      <c r="I836" s="661" t="s">
        <v>3582</v>
      </c>
      <c r="J836" s="661" t="s">
        <v>3583</v>
      </c>
      <c r="K836" s="661" t="s">
        <v>969</v>
      </c>
      <c r="L836" s="662">
        <v>40.340000000000003</v>
      </c>
      <c r="M836" s="662">
        <v>80.680000000000007</v>
      </c>
      <c r="N836" s="661">
        <v>2</v>
      </c>
      <c r="O836" s="744">
        <v>0.5</v>
      </c>
      <c r="P836" s="662"/>
      <c r="Q836" s="677">
        <v>0</v>
      </c>
      <c r="R836" s="661"/>
      <c r="S836" s="677">
        <v>0</v>
      </c>
      <c r="T836" s="744"/>
      <c r="U836" s="700">
        <v>0</v>
      </c>
    </row>
    <row r="837" spans="1:21" ht="14.4" customHeight="1" x14ac:dyDescent="0.3">
      <c r="A837" s="660">
        <v>50</v>
      </c>
      <c r="B837" s="661" t="s">
        <v>564</v>
      </c>
      <c r="C837" s="661" t="s">
        <v>3508</v>
      </c>
      <c r="D837" s="742" t="s">
        <v>4522</v>
      </c>
      <c r="E837" s="743" t="s">
        <v>3524</v>
      </c>
      <c r="F837" s="661" t="s">
        <v>3503</v>
      </c>
      <c r="G837" s="661" t="s">
        <v>3534</v>
      </c>
      <c r="H837" s="661" t="s">
        <v>565</v>
      </c>
      <c r="I837" s="661" t="s">
        <v>4466</v>
      </c>
      <c r="J837" s="661" t="s">
        <v>4467</v>
      </c>
      <c r="K837" s="661" t="s">
        <v>1799</v>
      </c>
      <c r="L837" s="662">
        <v>32.270000000000003</v>
      </c>
      <c r="M837" s="662">
        <v>32.270000000000003</v>
      </c>
      <c r="N837" s="661">
        <v>1</v>
      </c>
      <c r="O837" s="744">
        <v>0.5</v>
      </c>
      <c r="P837" s="662">
        <v>32.270000000000003</v>
      </c>
      <c r="Q837" s="677">
        <v>1</v>
      </c>
      <c r="R837" s="661">
        <v>1</v>
      </c>
      <c r="S837" s="677">
        <v>1</v>
      </c>
      <c r="T837" s="744">
        <v>0.5</v>
      </c>
      <c r="U837" s="700">
        <v>1</v>
      </c>
    </row>
    <row r="838" spans="1:21" ht="14.4" customHeight="1" x14ac:dyDescent="0.3">
      <c r="A838" s="660">
        <v>50</v>
      </c>
      <c r="B838" s="661" t="s">
        <v>564</v>
      </c>
      <c r="C838" s="661" t="s">
        <v>3508</v>
      </c>
      <c r="D838" s="742" t="s">
        <v>4522</v>
      </c>
      <c r="E838" s="743" t="s">
        <v>3524</v>
      </c>
      <c r="F838" s="661" t="s">
        <v>3503</v>
      </c>
      <c r="G838" s="661" t="s">
        <v>4468</v>
      </c>
      <c r="H838" s="661" t="s">
        <v>565</v>
      </c>
      <c r="I838" s="661" t="s">
        <v>1751</v>
      </c>
      <c r="J838" s="661" t="s">
        <v>1752</v>
      </c>
      <c r="K838" s="661" t="s">
        <v>1753</v>
      </c>
      <c r="L838" s="662">
        <v>0</v>
      </c>
      <c r="M838" s="662">
        <v>0</v>
      </c>
      <c r="N838" s="661">
        <v>1</v>
      </c>
      <c r="O838" s="744">
        <v>1</v>
      </c>
      <c r="P838" s="662">
        <v>0</v>
      </c>
      <c r="Q838" s="677"/>
      <c r="R838" s="661">
        <v>1</v>
      </c>
      <c r="S838" s="677">
        <v>1</v>
      </c>
      <c r="T838" s="744">
        <v>1</v>
      </c>
      <c r="U838" s="700">
        <v>1</v>
      </c>
    </row>
    <row r="839" spans="1:21" ht="14.4" customHeight="1" x14ac:dyDescent="0.3">
      <c r="A839" s="660">
        <v>50</v>
      </c>
      <c r="B839" s="661" t="s">
        <v>564</v>
      </c>
      <c r="C839" s="661" t="s">
        <v>3508</v>
      </c>
      <c r="D839" s="742" t="s">
        <v>4522</v>
      </c>
      <c r="E839" s="743" t="s">
        <v>3524</v>
      </c>
      <c r="F839" s="661" t="s">
        <v>3503</v>
      </c>
      <c r="G839" s="661" t="s">
        <v>4042</v>
      </c>
      <c r="H839" s="661" t="s">
        <v>565</v>
      </c>
      <c r="I839" s="661" t="s">
        <v>4469</v>
      </c>
      <c r="J839" s="661" t="s">
        <v>4044</v>
      </c>
      <c r="K839" s="661" t="s">
        <v>4470</v>
      </c>
      <c r="L839" s="662">
        <v>102.63</v>
      </c>
      <c r="M839" s="662">
        <v>307.89</v>
      </c>
      <c r="N839" s="661">
        <v>3</v>
      </c>
      <c r="O839" s="744">
        <v>1</v>
      </c>
      <c r="P839" s="662"/>
      <c r="Q839" s="677">
        <v>0</v>
      </c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50</v>
      </c>
      <c r="B840" s="661" t="s">
        <v>564</v>
      </c>
      <c r="C840" s="661" t="s">
        <v>3508</v>
      </c>
      <c r="D840" s="742" t="s">
        <v>4522</v>
      </c>
      <c r="E840" s="743" t="s">
        <v>3524</v>
      </c>
      <c r="F840" s="661" t="s">
        <v>3503</v>
      </c>
      <c r="G840" s="661" t="s">
        <v>3716</v>
      </c>
      <c r="H840" s="661" t="s">
        <v>565</v>
      </c>
      <c r="I840" s="661" t="s">
        <v>4471</v>
      </c>
      <c r="J840" s="661" t="s">
        <v>3718</v>
      </c>
      <c r="K840" s="661" t="s">
        <v>4472</v>
      </c>
      <c r="L840" s="662">
        <v>0</v>
      </c>
      <c r="M840" s="662">
        <v>0</v>
      </c>
      <c r="N840" s="661">
        <v>1</v>
      </c>
      <c r="O840" s="744">
        <v>1</v>
      </c>
      <c r="P840" s="662"/>
      <c r="Q840" s="677"/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50</v>
      </c>
      <c r="B841" s="661" t="s">
        <v>564</v>
      </c>
      <c r="C841" s="661" t="s">
        <v>3508</v>
      </c>
      <c r="D841" s="742" t="s">
        <v>4522</v>
      </c>
      <c r="E841" s="743" t="s">
        <v>3524</v>
      </c>
      <c r="F841" s="661" t="s">
        <v>3503</v>
      </c>
      <c r="G841" s="661" t="s">
        <v>3538</v>
      </c>
      <c r="H841" s="661" t="s">
        <v>1311</v>
      </c>
      <c r="I841" s="661" t="s">
        <v>1561</v>
      </c>
      <c r="J841" s="661" t="s">
        <v>1562</v>
      </c>
      <c r="K841" s="661" t="s">
        <v>1563</v>
      </c>
      <c r="L841" s="662">
        <v>93.43</v>
      </c>
      <c r="M841" s="662">
        <v>840.87000000000012</v>
      </c>
      <c r="N841" s="661">
        <v>9</v>
      </c>
      <c r="O841" s="744">
        <v>2.5</v>
      </c>
      <c r="P841" s="662"/>
      <c r="Q841" s="677">
        <v>0</v>
      </c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50</v>
      </c>
      <c r="B842" s="661" t="s">
        <v>564</v>
      </c>
      <c r="C842" s="661" t="s">
        <v>3508</v>
      </c>
      <c r="D842" s="742" t="s">
        <v>4522</v>
      </c>
      <c r="E842" s="743" t="s">
        <v>3524</v>
      </c>
      <c r="F842" s="661" t="s">
        <v>3503</v>
      </c>
      <c r="G842" s="661" t="s">
        <v>3538</v>
      </c>
      <c r="H842" s="661" t="s">
        <v>1311</v>
      </c>
      <c r="I842" s="661" t="s">
        <v>1574</v>
      </c>
      <c r="J842" s="661" t="s">
        <v>1562</v>
      </c>
      <c r="K842" s="661" t="s">
        <v>1575</v>
      </c>
      <c r="L842" s="662">
        <v>186.87</v>
      </c>
      <c r="M842" s="662">
        <v>373.74</v>
      </c>
      <c r="N842" s="661">
        <v>2</v>
      </c>
      <c r="O842" s="744">
        <v>0.5</v>
      </c>
      <c r="P842" s="662"/>
      <c r="Q842" s="677">
        <v>0</v>
      </c>
      <c r="R842" s="661"/>
      <c r="S842" s="677">
        <v>0</v>
      </c>
      <c r="T842" s="744"/>
      <c r="U842" s="700">
        <v>0</v>
      </c>
    </row>
    <row r="843" spans="1:21" ht="14.4" customHeight="1" x14ac:dyDescent="0.3">
      <c r="A843" s="660">
        <v>50</v>
      </c>
      <c r="B843" s="661" t="s">
        <v>564</v>
      </c>
      <c r="C843" s="661" t="s">
        <v>3508</v>
      </c>
      <c r="D843" s="742" t="s">
        <v>4522</v>
      </c>
      <c r="E843" s="743" t="s">
        <v>3524</v>
      </c>
      <c r="F843" s="661" t="s">
        <v>3503</v>
      </c>
      <c r="G843" s="661" t="s">
        <v>4473</v>
      </c>
      <c r="H843" s="661" t="s">
        <v>565</v>
      </c>
      <c r="I843" s="661" t="s">
        <v>2232</v>
      </c>
      <c r="J843" s="661" t="s">
        <v>2233</v>
      </c>
      <c r="K843" s="661" t="s">
        <v>4474</v>
      </c>
      <c r="L843" s="662">
        <v>0</v>
      </c>
      <c r="M843" s="662">
        <v>0</v>
      </c>
      <c r="N843" s="661">
        <v>1</v>
      </c>
      <c r="O843" s="744">
        <v>1</v>
      </c>
      <c r="P843" s="662"/>
      <c r="Q843" s="677"/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50</v>
      </c>
      <c r="B844" s="661" t="s">
        <v>564</v>
      </c>
      <c r="C844" s="661" t="s">
        <v>3508</v>
      </c>
      <c r="D844" s="742" t="s">
        <v>4522</v>
      </c>
      <c r="E844" s="743" t="s">
        <v>3524</v>
      </c>
      <c r="F844" s="661" t="s">
        <v>3503</v>
      </c>
      <c r="G844" s="661" t="s">
        <v>3541</v>
      </c>
      <c r="H844" s="661" t="s">
        <v>565</v>
      </c>
      <c r="I844" s="661" t="s">
        <v>3594</v>
      </c>
      <c r="J844" s="661" t="s">
        <v>3595</v>
      </c>
      <c r="K844" s="661" t="s">
        <v>3438</v>
      </c>
      <c r="L844" s="662">
        <v>0</v>
      </c>
      <c r="M844" s="662">
        <v>0</v>
      </c>
      <c r="N844" s="661">
        <v>6</v>
      </c>
      <c r="O844" s="744">
        <v>1.5</v>
      </c>
      <c r="P844" s="662">
        <v>0</v>
      </c>
      <c r="Q844" s="677"/>
      <c r="R844" s="661">
        <v>3</v>
      </c>
      <c r="S844" s="677">
        <v>0.5</v>
      </c>
      <c r="T844" s="744">
        <v>0.5</v>
      </c>
      <c r="U844" s="700">
        <v>0.33333333333333331</v>
      </c>
    </row>
    <row r="845" spans="1:21" ht="14.4" customHeight="1" x14ac:dyDescent="0.3">
      <c r="A845" s="660">
        <v>50</v>
      </c>
      <c r="B845" s="661" t="s">
        <v>564</v>
      </c>
      <c r="C845" s="661" t="s">
        <v>3508</v>
      </c>
      <c r="D845" s="742" t="s">
        <v>4522</v>
      </c>
      <c r="E845" s="743" t="s">
        <v>3524</v>
      </c>
      <c r="F845" s="661" t="s">
        <v>3503</v>
      </c>
      <c r="G845" s="661" t="s">
        <v>3541</v>
      </c>
      <c r="H845" s="661" t="s">
        <v>565</v>
      </c>
      <c r="I845" s="661" t="s">
        <v>957</v>
      </c>
      <c r="J845" s="661" t="s">
        <v>958</v>
      </c>
      <c r="K845" s="661" t="s">
        <v>959</v>
      </c>
      <c r="L845" s="662">
        <v>52.75</v>
      </c>
      <c r="M845" s="662">
        <v>52.75</v>
      </c>
      <c r="N845" s="661">
        <v>1</v>
      </c>
      <c r="O845" s="744">
        <v>0.5</v>
      </c>
      <c r="P845" s="662"/>
      <c r="Q845" s="677">
        <v>0</v>
      </c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50</v>
      </c>
      <c r="B846" s="661" t="s">
        <v>564</v>
      </c>
      <c r="C846" s="661" t="s">
        <v>3508</v>
      </c>
      <c r="D846" s="742" t="s">
        <v>4522</v>
      </c>
      <c r="E846" s="743" t="s">
        <v>3524</v>
      </c>
      <c r="F846" s="661" t="s">
        <v>3503</v>
      </c>
      <c r="G846" s="661" t="s">
        <v>4475</v>
      </c>
      <c r="H846" s="661" t="s">
        <v>565</v>
      </c>
      <c r="I846" s="661" t="s">
        <v>825</v>
      </c>
      <c r="J846" s="661" t="s">
        <v>4476</v>
      </c>
      <c r="K846" s="661" t="s">
        <v>4477</v>
      </c>
      <c r="L846" s="662">
        <v>88.76</v>
      </c>
      <c r="M846" s="662">
        <v>266.28000000000003</v>
      </c>
      <c r="N846" s="661">
        <v>3</v>
      </c>
      <c r="O846" s="744">
        <v>2</v>
      </c>
      <c r="P846" s="662"/>
      <c r="Q846" s="677">
        <v>0</v>
      </c>
      <c r="R846" s="661"/>
      <c r="S846" s="677">
        <v>0</v>
      </c>
      <c r="T846" s="744"/>
      <c r="U846" s="700">
        <v>0</v>
      </c>
    </row>
    <row r="847" spans="1:21" ht="14.4" customHeight="1" x14ac:dyDescent="0.3">
      <c r="A847" s="660">
        <v>50</v>
      </c>
      <c r="B847" s="661" t="s">
        <v>564</v>
      </c>
      <c r="C847" s="661" t="s">
        <v>3508</v>
      </c>
      <c r="D847" s="742" t="s">
        <v>4522</v>
      </c>
      <c r="E847" s="743" t="s">
        <v>3524</v>
      </c>
      <c r="F847" s="661" t="s">
        <v>3503</v>
      </c>
      <c r="G847" s="661" t="s">
        <v>3734</v>
      </c>
      <c r="H847" s="661" t="s">
        <v>1311</v>
      </c>
      <c r="I847" s="661" t="s">
        <v>1344</v>
      </c>
      <c r="J847" s="661" t="s">
        <v>3352</v>
      </c>
      <c r="K847" s="661" t="s">
        <v>3353</v>
      </c>
      <c r="L847" s="662">
        <v>93.71</v>
      </c>
      <c r="M847" s="662">
        <v>281.13</v>
      </c>
      <c r="N847" s="661">
        <v>3</v>
      </c>
      <c r="O847" s="744">
        <v>0.5</v>
      </c>
      <c r="P847" s="662"/>
      <c r="Q847" s="677">
        <v>0</v>
      </c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50</v>
      </c>
      <c r="B848" s="661" t="s">
        <v>564</v>
      </c>
      <c r="C848" s="661" t="s">
        <v>3508</v>
      </c>
      <c r="D848" s="742" t="s">
        <v>4522</v>
      </c>
      <c r="E848" s="743" t="s">
        <v>3524</v>
      </c>
      <c r="F848" s="661" t="s">
        <v>3503</v>
      </c>
      <c r="G848" s="661" t="s">
        <v>4478</v>
      </c>
      <c r="H848" s="661" t="s">
        <v>565</v>
      </c>
      <c r="I848" s="661" t="s">
        <v>4479</v>
      </c>
      <c r="J848" s="661" t="s">
        <v>4480</v>
      </c>
      <c r="K848" s="661" t="s">
        <v>4481</v>
      </c>
      <c r="L848" s="662">
        <v>1216.71</v>
      </c>
      <c r="M848" s="662">
        <v>1216.71</v>
      </c>
      <c r="N848" s="661">
        <v>1</v>
      </c>
      <c r="O848" s="744">
        <v>0.5</v>
      </c>
      <c r="P848" s="662"/>
      <c r="Q848" s="677">
        <v>0</v>
      </c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50</v>
      </c>
      <c r="B849" s="661" t="s">
        <v>564</v>
      </c>
      <c r="C849" s="661" t="s">
        <v>3508</v>
      </c>
      <c r="D849" s="742" t="s">
        <v>4522</v>
      </c>
      <c r="E849" s="743" t="s">
        <v>3524</v>
      </c>
      <c r="F849" s="661" t="s">
        <v>3503</v>
      </c>
      <c r="G849" s="661" t="s">
        <v>3543</v>
      </c>
      <c r="H849" s="661" t="s">
        <v>565</v>
      </c>
      <c r="I849" s="661" t="s">
        <v>745</v>
      </c>
      <c r="J849" s="661" t="s">
        <v>746</v>
      </c>
      <c r="K849" s="661" t="s">
        <v>3996</v>
      </c>
      <c r="L849" s="662">
        <v>38.04</v>
      </c>
      <c r="M849" s="662">
        <v>38.04</v>
      </c>
      <c r="N849" s="661">
        <v>1</v>
      </c>
      <c r="O849" s="744">
        <v>0.5</v>
      </c>
      <c r="P849" s="662"/>
      <c r="Q849" s="677">
        <v>0</v>
      </c>
      <c r="R849" s="661"/>
      <c r="S849" s="677">
        <v>0</v>
      </c>
      <c r="T849" s="744"/>
      <c r="U849" s="700">
        <v>0</v>
      </c>
    </row>
    <row r="850" spans="1:21" ht="14.4" customHeight="1" x14ac:dyDescent="0.3">
      <c r="A850" s="660">
        <v>50</v>
      </c>
      <c r="B850" s="661" t="s">
        <v>564</v>
      </c>
      <c r="C850" s="661" t="s">
        <v>3508</v>
      </c>
      <c r="D850" s="742" t="s">
        <v>4522</v>
      </c>
      <c r="E850" s="743" t="s">
        <v>3524</v>
      </c>
      <c r="F850" s="661" t="s">
        <v>3503</v>
      </c>
      <c r="G850" s="661" t="s">
        <v>3543</v>
      </c>
      <c r="H850" s="661" t="s">
        <v>565</v>
      </c>
      <c r="I850" s="661" t="s">
        <v>1128</v>
      </c>
      <c r="J850" s="661" t="s">
        <v>3598</v>
      </c>
      <c r="K850" s="661" t="s">
        <v>3997</v>
      </c>
      <c r="L850" s="662">
        <v>234.07</v>
      </c>
      <c r="M850" s="662">
        <v>234.07</v>
      </c>
      <c r="N850" s="661">
        <v>1</v>
      </c>
      <c r="O850" s="744">
        <v>0.5</v>
      </c>
      <c r="P850" s="662"/>
      <c r="Q850" s="677">
        <v>0</v>
      </c>
      <c r="R850" s="661"/>
      <c r="S850" s="677">
        <v>0</v>
      </c>
      <c r="T850" s="744"/>
      <c r="U850" s="700">
        <v>0</v>
      </c>
    </row>
    <row r="851" spans="1:21" ht="14.4" customHeight="1" x14ac:dyDescent="0.3">
      <c r="A851" s="660">
        <v>50</v>
      </c>
      <c r="B851" s="661" t="s">
        <v>564</v>
      </c>
      <c r="C851" s="661" t="s">
        <v>3508</v>
      </c>
      <c r="D851" s="742" t="s">
        <v>4522</v>
      </c>
      <c r="E851" s="743" t="s">
        <v>3524</v>
      </c>
      <c r="F851" s="661" t="s">
        <v>3503</v>
      </c>
      <c r="G851" s="661" t="s">
        <v>3543</v>
      </c>
      <c r="H851" s="661" t="s">
        <v>565</v>
      </c>
      <c r="I851" s="661" t="s">
        <v>3544</v>
      </c>
      <c r="J851" s="661" t="s">
        <v>1114</v>
      </c>
      <c r="K851" s="661" t="s">
        <v>3545</v>
      </c>
      <c r="L851" s="662">
        <v>0</v>
      </c>
      <c r="M851" s="662">
        <v>0</v>
      </c>
      <c r="N851" s="661">
        <v>1</v>
      </c>
      <c r="O851" s="744">
        <v>0.5</v>
      </c>
      <c r="P851" s="662">
        <v>0</v>
      </c>
      <c r="Q851" s="677"/>
      <c r="R851" s="661">
        <v>1</v>
      </c>
      <c r="S851" s="677">
        <v>1</v>
      </c>
      <c r="T851" s="744">
        <v>0.5</v>
      </c>
      <c r="U851" s="700">
        <v>1</v>
      </c>
    </row>
    <row r="852" spans="1:21" ht="14.4" customHeight="1" x14ac:dyDescent="0.3">
      <c r="A852" s="660">
        <v>50</v>
      </c>
      <c r="B852" s="661" t="s">
        <v>564</v>
      </c>
      <c r="C852" s="661" t="s">
        <v>3508</v>
      </c>
      <c r="D852" s="742" t="s">
        <v>4522</v>
      </c>
      <c r="E852" s="743" t="s">
        <v>3524</v>
      </c>
      <c r="F852" s="661" t="s">
        <v>3503</v>
      </c>
      <c r="G852" s="661" t="s">
        <v>4136</v>
      </c>
      <c r="H852" s="661" t="s">
        <v>565</v>
      </c>
      <c r="I852" s="661" t="s">
        <v>4482</v>
      </c>
      <c r="J852" s="661" t="s">
        <v>4483</v>
      </c>
      <c r="K852" s="661" t="s">
        <v>4484</v>
      </c>
      <c r="L852" s="662">
        <v>0</v>
      </c>
      <c r="M852" s="662">
        <v>0</v>
      </c>
      <c r="N852" s="661">
        <v>1</v>
      </c>
      <c r="O852" s="744">
        <v>1</v>
      </c>
      <c r="P852" s="662"/>
      <c r="Q852" s="677"/>
      <c r="R852" s="661"/>
      <c r="S852" s="677">
        <v>0</v>
      </c>
      <c r="T852" s="744"/>
      <c r="U852" s="700">
        <v>0</v>
      </c>
    </row>
    <row r="853" spans="1:21" ht="14.4" customHeight="1" x14ac:dyDescent="0.3">
      <c r="A853" s="660">
        <v>50</v>
      </c>
      <c r="B853" s="661" t="s">
        <v>564</v>
      </c>
      <c r="C853" s="661" t="s">
        <v>3508</v>
      </c>
      <c r="D853" s="742" t="s">
        <v>4522</v>
      </c>
      <c r="E853" s="743" t="s">
        <v>3524</v>
      </c>
      <c r="F853" s="661" t="s">
        <v>3503</v>
      </c>
      <c r="G853" s="661" t="s">
        <v>3546</v>
      </c>
      <c r="H853" s="661" t="s">
        <v>1311</v>
      </c>
      <c r="I853" s="661" t="s">
        <v>1521</v>
      </c>
      <c r="J853" s="661" t="s">
        <v>1361</v>
      </c>
      <c r="K853" s="661" t="s">
        <v>1522</v>
      </c>
      <c r="L853" s="662">
        <v>543.39</v>
      </c>
      <c r="M853" s="662">
        <v>543.39</v>
      </c>
      <c r="N853" s="661">
        <v>1</v>
      </c>
      <c r="O853" s="744">
        <v>1</v>
      </c>
      <c r="P853" s="662"/>
      <c r="Q853" s="677">
        <v>0</v>
      </c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50</v>
      </c>
      <c r="B854" s="661" t="s">
        <v>564</v>
      </c>
      <c r="C854" s="661" t="s">
        <v>3508</v>
      </c>
      <c r="D854" s="742" t="s">
        <v>4522</v>
      </c>
      <c r="E854" s="743" t="s">
        <v>3524</v>
      </c>
      <c r="F854" s="661" t="s">
        <v>3503</v>
      </c>
      <c r="G854" s="661" t="s">
        <v>3546</v>
      </c>
      <c r="H854" s="661" t="s">
        <v>1311</v>
      </c>
      <c r="I854" s="661" t="s">
        <v>4485</v>
      </c>
      <c r="J854" s="661" t="s">
        <v>606</v>
      </c>
      <c r="K854" s="661" t="s">
        <v>4486</v>
      </c>
      <c r="L854" s="662">
        <v>369.5</v>
      </c>
      <c r="M854" s="662">
        <v>369.5</v>
      </c>
      <c r="N854" s="661">
        <v>1</v>
      </c>
      <c r="O854" s="744">
        <v>1</v>
      </c>
      <c r="P854" s="662"/>
      <c r="Q854" s="677">
        <v>0</v>
      </c>
      <c r="R854" s="661"/>
      <c r="S854" s="677">
        <v>0</v>
      </c>
      <c r="T854" s="744"/>
      <c r="U854" s="700">
        <v>0</v>
      </c>
    </row>
    <row r="855" spans="1:21" ht="14.4" customHeight="1" x14ac:dyDescent="0.3">
      <c r="A855" s="660">
        <v>50</v>
      </c>
      <c r="B855" s="661" t="s">
        <v>564</v>
      </c>
      <c r="C855" s="661" t="s">
        <v>3508</v>
      </c>
      <c r="D855" s="742" t="s">
        <v>4522</v>
      </c>
      <c r="E855" s="743" t="s">
        <v>3524</v>
      </c>
      <c r="F855" s="661" t="s">
        <v>3503</v>
      </c>
      <c r="G855" s="661" t="s">
        <v>4066</v>
      </c>
      <c r="H855" s="661" t="s">
        <v>565</v>
      </c>
      <c r="I855" s="661" t="s">
        <v>2033</v>
      </c>
      <c r="J855" s="661" t="s">
        <v>1327</v>
      </c>
      <c r="K855" s="661" t="s">
        <v>4292</v>
      </c>
      <c r="L855" s="662">
        <v>48.42</v>
      </c>
      <c r="M855" s="662">
        <v>96.84</v>
      </c>
      <c r="N855" s="661">
        <v>2</v>
      </c>
      <c r="O855" s="744">
        <v>0.5</v>
      </c>
      <c r="P855" s="662"/>
      <c r="Q855" s="677">
        <v>0</v>
      </c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50</v>
      </c>
      <c r="B856" s="661" t="s">
        <v>564</v>
      </c>
      <c r="C856" s="661" t="s">
        <v>3508</v>
      </c>
      <c r="D856" s="742" t="s">
        <v>4522</v>
      </c>
      <c r="E856" s="743" t="s">
        <v>3524</v>
      </c>
      <c r="F856" s="661" t="s">
        <v>3503</v>
      </c>
      <c r="G856" s="661" t="s">
        <v>3600</v>
      </c>
      <c r="H856" s="661" t="s">
        <v>1311</v>
      </c>
      <c r="I856" s="661" t="s">
        <v>1506</v>
      </c>
      <c r="J856" s="661" t="s">
        <v>1507</v>
      </c>
      <c r="K856" s="661" t="s">
        <v>1508</v>
      </c>
      <c r="L856" s="662">
        <v>36.86</v>
      </c>
      <c r="M856" s="662">
        <v>110.58</v>
      </c>
      <c r="N856" s="661">
        <v>3</v>
      </c>
      <c r="O856" s="744">
        <v>1</v>
      </c>
      <c r="P856" s="662">
        <v>110.58</v>
      </c>
      <c r="Q856" s="677">
        <v>1</v>
      </c>
      <c r="R856" s="661">
        <v>3</v>
      </c>
      <c r="S856" s="677">
        <v>1</v>
      </c>
      <c r="T856" s="744">
        <v>1</v>
      </c>
      <c r="U856" s="700">
        <v>1</v>
      </c>
    </row>
    <row r="857" spans="1:21" ht="14.4" customHeight="1" x14ac:dyDescent="0.3">
      <c r="A857" s="660">
        <v>50</v>
      </c>
      <c r="B857" s="661" t="s">
        <v>564</v>
      </c>
      <c r="C857" s="661" t="s">
        <v>3508</v>
      </c>
      <c r="D857" s="742" t="s">
        <v>4522</v>
      </c>
      <c r="E857" s="743" t="s">
        <v>3524</v>
      </c>
      <c r="F857" s="661" t="s">
        <v>3503</v>
      </c>
      <c r="G857" s="661" t="s">
        <v>3600</v>
      </c>
      <c r="H857" s="661" t="s">
        <v>1311</v>
      </c>
      <c r="I857" s="661" t="s">
        <v>1550</v>
      </c>
      <c r="J857" s="661" t="s">
        <v>1507</v>
      </c>
      <c r="K857" s="661" t="s">
        <v>1551</v>
      </c>
      <c r="L857" s="662">
        <v>176.58</v>
      </c>
      <c r="M857" s="662">
        <v>353.16</v>
      </c>
      <c r="N857" s="661">
        <v>2</v>
      </c>
      <c r="O857" s="744">
        <v>1</v>
      </c>
      <c r="P857" s="662"/>
      <c r="Q857" s="677">
        <v>0</v>
      </c>
      <c r="R857" s="661"/>
      <c r="S857" s="677">
        <v>0</v>
      </c>
      <c r="T857" s="744"/>
      <c r="U857" s="700">
        <v>0</v>
      </c>
    </row>
    <row r="858" spans="1:21" ht="14.4" customHeight="1" x14ac:dyDescent="0.3">
      <c r="A858" s="660">
        <v>50</v>
      </c>
      <c r="B858" s="661" t="s">
        <v>564</v>
      </c>
      <c r="C858" s="661" t="s">
        <v>3508</v>
      </c>
      <c r="D858" s="742" t="s">
        <v>4522</v>
      </c>
      <c r="E858" s="743" t="s">
        <v>3524</v>
      </c>
      <c r="F858" s="661" t="s">
        <v>3503</v>
      </c>
      <c r="G858" s="661" t="s">
        <v>3766</v>
      </c>
      <c r="H858" s="661" t="s">
        <v>565</v>
      </c>
      <c r="I858" s="661" t="s">
        <v>4304</v>
      </c>
      <c r="J858" s="661" t="s">
        <v>3768</v>
      </c>
      <c r="K858" s="661" t="s">
        <v>735</v>
      </c>
      <c r="L858" s="662">
        <v>185.26</v>
      </c>
      <c r="M858" s="662">
        <v>185.26</v>
      </c>
      <c r="N858" s="661">
        <v>1</v>
      </c>
      <c r="O858" s="744">
        <v>0.5</v>
      </c>
      <c r="P858" s="662"/>
      <c r="Q858" s="677">
        <v>0</v>
      </c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50</v>
      </c>
      <c r="B859" s="661" t="s">
        <v>564</v>
      </c>
      <c r="C859" s="661" t="s">
        <v>3508</v>
      </c>
      <c r="D859" s="742" t="s">
        <v>4522</v>
      </c>
      <c r="E859" s="743" t="s">
        <v>3524</v>
      </c>
      <c r="F859" s="661" t="s">
        <v>3503</v>
      </c>
      <c r="G859" s="661" t="s">
        <v>4487</v>
      </c>
      <c r="H859" s="661" t="s">
        <v>565</v>
      </c>
      <c r="I859" s="661" t="s">
        <v>4488</v>
      </c>
      <c r="J859" s="661" t="s">
        <v>4489</v>
      </c>
      <c r="K859" s="661" t="s">
        <v>4490</v>
      </c>
      <c r="L859" s="662">
        <v>246.04</v>
      </c>
      <c r="M859" s="662">
        <v>246.04</v>
      </c>
      <c r="N859" s="661">
        <v>1</v>
      </c>
      <c r="O859" s="744">
        <v>0.5</v>
      </c>
      <c r="P859" s="662"/>
      <c r="Q859" s="677">
        <v>0</v>
      </c>
      <c r="R859" s="661"/>
      <c r="S859" s="677">
        <v>0</v>
      </c>
      <c r="T859" s="744"/>
      <c r="U859" s="700">
        <v>0</v>
      </c>
    </row>
    <row r="860" spans="1:21" ht="14.4" customHeight="1" x14ac:dyDescent="0.3">
      <c r="A860" s="660">
        <v>50</v>
      </c>
      <c r="B860" s="661" t="s">
        <v>564</v>
      </c>
      <c r="C860" s="661" t="s">
        <v>3508</v>
      </c>
      <c r="D860" s="742" t="s">
        <v>4522</v>
      </c>
      <c r="E860" s="743" t="s">
        <v>3524</v>
      </c>
      <c r="F860" s="661" t="s">
        <v>3503</v>
      </c>
      <c r="G860" s="661" t="s">
        <v>3601</v>
      </c>
      <c r="H860" s="661" t="s">
        <v>1311</v>
      </c>
      <c r="I860" s="661" t="s">
        <v>1312</v>
      </c>
      <c r="J860" s="661" t="s">
        <v>1313</v>
      </c>
      <c r="K860" s="661" t="s">
        <v>1314</v>
      </c>
      <c r="L860" s="662">
        <v>102.93</v>
      </c>
      <c r="M860" s="662">
        <v>102.93</v>
      </c>
      <c r="N860" s="661">
        <v>1</v>
      </c>
      <c r="O860" s="744">
        <v>1</v>
      </c>
      <c r="P860" s="662"/>
      <c r="Q860" s="677">
        <v>0</v>
      </c>
      <c r="R860" s="661"/>
      <c r="S860" s="677">
        <v>0</v>
      </c>
      <c r="T860" s="744"/>
      <c r="U860" s="700">
        <v>0</v>
      </c>
    </row>
    <row r="861" spans="1:21" ht="14.4" customHeight="1" x14ac:dyDescent="0.3">
      <c r="A861" s="660">
        <v>50</v>
      </c>
      <c r="B861" s="661" t="s">
        <v>564</v>
      </c>
      <c r="C861" s="661" t="s">
        <v>3508</v>
      </c>
      <c r="D861" s="742" t="s">
        <v>4522</v>
      </c>
      <c r="E861" s="743" t="s">
        <v>3524</v>
      </c>
      <c r="F861" s="661" t="s">
        <v>3503</v>
      </c>
      <c r="G861" s="661" t="s">
        <v>3547</v>
      </c>
      <c r="H861" s="661" t="s">
        <v>1311</v>
      </c>
      <c r="I861" s="661" t="s">
        <v>1440</v>
      </c>
      <c r="J861" s="661" t="s">
        <v>1438</v>
      </c>
      <c r="K861" s="661" t="s">
        <v>1441</v>
      </c>
      <c r="L861" s="662">
        <v>144.81</v>
      </c>
      <c r="M861" s="662">
        <v>144.81</v>
      </c>
      <c r="N861" s="661">
        <v>1</v>
      </c>
      <c r="O861" s="744">
        <v>0.5</v>
      </c>
      <c r="P861" s="662"/>
      <c r="Q861" s="677">
        <v>0</v>
      </c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50</v>
      </c>
      <c r="B862" s="661" t="s">
        <v>564</v>
      </c>
      <c r="C862" s="661" t="s">
        <v>3508</v>
      </c>
      <c r="D862" s="742" t="s">
        <v>4522</v>
      </c>
      <c r="E862" s="743" t="s">
        <v>3524</v>
      </c>
      <c r="F862" s="661" t="s">
        <v>3503</v>
      </c>
      <c r="G862" s="661" t="s">
        <v>3644</v>
      </c>
      <c r="H862" s="661" t="s">
        <v>1311</v>
      </c>
      <c r="I862" s="661" t="s">
        <v>2762</v>
      </c>
      <c r="J862" s="661" t="s">
        <v>2763</v>
      </c>
      <c r="K862" s="661" t="s">
        <v>1799</v>
      </c>
      <c r="L862" s="662">
        <v>204.76</v>
      </c>
      <c r="M862" s="662">
        <v>204.76</v>
      </c>
      <c r="N862" s="661">
        <v>1</v>
      </c>
      <c r="O862" s="744">
        <v>0.5</v>
      </c>
      <c r="P862" s="662">
        <v>204.76</v>
      </c>
      <c r="Q862" s="677">
        <v>1</v>
      </c>
      <c r="R862" s="661">
        <v>1</v>
      </c>
      <c r="S862" s="677">
        <v>1</v>
      </c>
      <c r="T862" s="744">
        <v>0.5</v>
      </c>
      <c r="U862" s="700">
        <v>1</v>
      </c>
    </row>
    <row r="863" spans="1:21" ht="14.4" customHeight="1" x14ac:dyDescent="0.3">
      <c r="A863" s="660">
        <v>50</v>
      </c>
      <c r="B863" s="661" t="s">
        <v>564</v>
      </c>
      <c r="C863" s="661" t="s">
        <v>3508</v>
      </c>
      <c r="D863" s="742" t="s">
        <v>4522</v>
      </c>
      <c r="E863" s="743" t="s">
        <v>3524</v>
      </c>
      <c r="F863" s="661" t="s">
        <v>3503</v>
      </c>
      <c r="G863" s="661" t="s">
        <v>3644</v>
      </c>
      <c r="H863" s="661" t="s">
        <v>1311</v>
      </c>
      <c r="I863" s="661" t="s">
        <v>4313</v>
      </c>
      <c r="J863" s="661" t="s">
        <v>2763</v>
      </c>
      <c r="K863" s="661" t="s">
        <v>1451</v>
      </c>
      <c r="L863" s="662">
        <v>614.29999999999995</v>
      </c>
      <c r="M863" s="662">
        <v>614.29999999999995</v>
      </c>
      <c r="N863" s="661">
        <v>1</v>
      </c>
      <c r="O863" s="744">
        <v>0.5</v>
      </c>
      <c r="P863" s="662"/>
      <c r="Q863" s="677">
        <v>0</v>
      </c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50</v>
      </c>
      <c r="B864" s="661" t="s">
        <v>564</v>
      </c>
      <c r="C864" s="661" t="s">
        <v>3508</v>
      </c>
      <c r="D864" s="742" t="s">
        <v>4522</v>
      </c>
      <c r="E864" s="743" t="s">
        <v>3524</v>
      </c>
      <c r="F864" s="661" t="s">
        <v>3503</v>
      </c>
      <c r="G864" s="661" t="s">
        <v>3605</v>
      </c>
      <c r="H864" s="661" t="s">
        <v>1311</v>
      </c>
      <c r="I864" s="661" t="s">
        <v>1503</v>
      </c>
      <c r="J864" s="661" t="s">
        <v>3389</v>
      </c>
      <c r="K864" s="661" t="s">
        <v>1299</v>
      </c>
      <c r="L864" s="662">
        <v>291.82</v>
      </c>
      <c r="M864" s="662">
        <v>291.82</v>
      </c>
      <c r="N864" s="661">
        <v>1</v>
      </c>
      <c r="O864" s="744">
        <v>0.5</v>
      </c>
      <c r="P864" s="662"/>
      <c r="Q864" s="677">
        <v>0</v>
      </c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50</v>
      </c>
      <c r="B865" s="661" t="s">
        <v>564</v>
      </c>
      <c r="C865" s="661" t="s">
        <v>3508</v>
      </c>
      <c r="D865" s="742" t="s">
        <v>4522</v>
      </c>
      <c r="E865" s="743" t="s">
        <v>3524</v>
      </c>
      <c r="F865" s="661" t="s">
        <v>3503</v>
      </c>
      <c r="G865" s="661" t="s">
        <v>3605</v>
      </c>
      <c r="H865" s="661" t="s">
        <v>1311</v>
      </c>
      <c r="I865" s="661" t="s">
        <v>1545</v>
      </c>
      <c r="J865" s="661" t="s">
        <v>1546</v>
      </c>
      <c r="K865" s="661" t="s">
        <v>1299</v>
      </c>
      <c r="L865" s="662">
        <v>583.62</v>
      </c>
      <c r="M865" s="662">
        <v>583.62</v>
      </c>
      <c r="N865" s="661">
        <v>1</v>
      </c>
      <c r="O865" s="744">
        <v>0.5</v>
      </c>
      <c r="P865" s="662"/>
      <c r="Q865" s="677">
        <v>0</v>
      </c>
      <c r="R865" s="661"/>
      <c r="S865" s="677">
        <v>0</v>
      </c>
      <c r="T865" s="744"/>
      <c r="U865" s="700">
        <v>0</v>
      </c>
    </row>
    <row r="866" spans="1:21" ht="14.4" customHeight="1" x14ac:dyDescent="0.3">
      <c r="A866" s="660">
        <v>50</v>
      </c>
      <c r="B866" s="661" t="s">
        <v>564</v>
      </c>
      <c r="C866" s="661" t="s">
        <v>3508</v>
      </c>
      <c r="D866" s="742" t="s">
        <v>4522</v>
      </c>
      <c r="E866" s="743" t="s">
        <v>3524</v>
      </c>
      <c r="F866" s="661" t="s">
        <v>3503</v>
      </c>
      <c r="G866" s="661" t="s">
        <v>3777</v>
      </c>
      <c r="H866" s="661" t="s">
        <v>565</v>
      </c>
      <c r="I866" s="661" t="s">
        <v>4491</v>
      </c>
      <c r="J866" s="661" t="s">
        <v>4492</v>
      </c>
      <c r="K866" s="661" t="s">
        <v>4493</v>
      </c>
      <c r="L866" s="662">
        <v>218.41</v>
      </c>
      <c r="M866" s="662">
        <v>218.41</v>
      </c>
      <c r="N866" s="661">
        <v>1</v>
      </c>
      <c r="O866" s="744">
        <v>0.5</v>
      </c>
      <c r="P866" s="662">
        <v>218.41</v>
      </c>
      <c r="Q866" s="677">
        <v>1</v>
      </c>
      <c r="R866" s="661">
        <v>1</v>
      </c>
      <c r="S866" s="677">
        <v>1</v>
      </c>
      <c r="T866" s="744">
        <v>0.5</v>
      </c>
      <c r="U866" s="700">
        <v>1</v>
      </c>
    </row>
    <row r="867" spans="1:21" ht="14.4" customHeight="1" x14ac:dyDescent="0.3">
      <c r="A867" s="660">
        <v>50</v>
      </c>
      <c r="B867" s="661" t="s">
        <v>564</v>
      </c>
      <c r="C867" s="661" t="s">
        <v>3508</v>
      </c>
      <c r="D867" s="742" t="s">
        <v>4522</v>
      </c>
      <c r="E867" s="743" t="s">
        <v>3524</v>
      </c>
      <c r="F867" s="661" t="s">
        <v>3503</v>
      </c>
      <c r="G867" s="661" t="s">
        <v>4070</v>
      </c>
      <c r="H867" s="661" t="s">
        <v>1311</v>
      </c>
      <c r="I867" s="661" t="s">
        <v>4494</v>
      </c>
      <c r="J867" s="661" t="s">
        <v>4495</v>
      </c>
      <c r="K867" s="661" t="s">
        <v>4496</v>
      </c>
      <c r="L867" s="662">
        <v>160.1</v>
      </c>
      <c r="M867" s="662">
        <v>960.59999999999991</v>
      </c>
      <c r="N867" s="661">
        <v>6</v>
      </c>
      <c r="O867" s="744">
        <v>2</v>
      </c>
      <c r="P867" s="662">
        <v>960.59999999999991</v>
      </c>
      <c r="Q867" s="677">
        <v>1</v>
      </c>
      <c r="R867" s="661">
        <v>6</v>
      </c>
      <c r="S867" s="677">
        <v>1</v>
      </c>
      <c r="T867" s="744">
        <v>2</v>
      </c>
      <c r="U867" s="700">
        <v>1</v>
      </c>
    </row>
    <row r="868" spans="1:21" ht="14.4" customHeight="1" x14ac:dyDescent="0.3">
      <c r="A868" s="660">
        <v>50</v>
      </c>
      <c r="B868" s="661" t="s">
        <v>564</v>
      </c>
      <c r="C868" s="661" t="s">
        <v>3508</v>
      </c>
      <c r="D868" s="742" t="s">
        <v>4522</v>
      </c>
      <c r="E868" s="743" t="s">
        <v>3524</v>
      </c>
      <c r="F868" s="661" t="s">
        <v>3503</v>
      </c>
      <c r="G868" s="661" t="s">
        <v>4070</v>
      </c>
      <c r="H868" s="661" t="s">
        <v>565</v>
      </c>
      <c r="I868" s="661" t="s">
        <v>4071</v>
      </c>
      <c r="J868" s="661" t="s">
        <v>4072</v>
      </c>
      <c r="K868" s="661" t="s">
        <v>4073</v>
      </c>
      <c r="L868" s="662">
        <v>320.20999999999998</v>
      </c>
      <c r="M868" s="662">
        <v>320.20999999999998</v>
      </c>
      <c r="N868" s="661">
        <v>1</v>
      </c>
      <c r="O868" s="744">
        <v>1</v>
      </c>
      <c r="P868" s="662"/>
      <c r="Q868" s="677">
        <v>0</v>
      </c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50</v>
      </c>
      <c r="B869" s="661" t="s">
        <v>564</v>
      </c>
      <c r="C869" s="661" t="s">
        <v>3508</v>
      </c>
      <c r="D869" s="742" t="s">
        <v>4522</v>
      </c>
      <c r="E869" s="743" t="s">
        <v>3524</v>
      </c>
      <c r="F869" s="661" t="s">
        <v>3503</v>
      </c>
      <c r="G869" s="661" t="s">
        <v>3548</v>
      </c>
      <c r="H869" s="661" t="s">
        <v>1311</v>
      </c>
      <c r="I869" s="661" t="s">
        <v>1341</v>
      </c>
      <c r="J869" s="661" t="s">
        <v>3386</v>
      </c>
      <c r="K869" s="661" t="s">
        <v>984</v>
      </c>
      <c r="L869" s="662">
        <v>96.53</v>
      </c>
      <c r="M869" s="662">
        <v>289.59000000000003</v>
      </c>
      <c r="N869" s="661">
        <v>3</v>
      </c>
      <c r="O869" s="744">
        <v>0.5</v>
      </c>
      <c r="P869" s="662">
        <v>289.59000000000003</v>
      </c>
      <c r="Q869" s="677">
        <v>1</v>
      </c>
      <c r="R869" s="661">
        <v>3</v>
      </c>
      <c r="S869" s="677">
        <v>1</v>
      </c>
      <c r="T869" s="744">
        <v>0.5</v>
      </c>
      <c r="U869" s="700">
        <v>1</v>
      </c>
    </row>
    <row r="870" spans="1:21" ht="14.4" customHeight="1" x14ac:dyDescent="0.3">
      <c r="A870" s="660">
        <v>50</v>
      </c>
      <c r="B870" s="661" t="s">
        <v>564</v>
      </c>
      <c r="C870" s="661" t="s">
        <v>3508</v>
      </c>
      <c r="D870" s="742" t="s">
        <v>4522</v>
      </c>
      <c r="E870" s="743" t="s">
        <v>3524</v>
      </c>
      <c r="F870" s="661" t="s">
        <v>3503</v>
      </c>
      <c r="G870" s="661" t="s">
        <v>3548</v>
      </c>
      <c r="H870" s="661" t="s">
        <v>1311</v>
      </c>
      <c r="I870" s="661" t="s">
        <v>1315</v>
      </c>
      <c r="J870" s="661" t="s">
        <v>1316</v>
      </c>
      <c r="K870" s="661" t="s">
        <v>1317</v>
      </c>
      <c r="L870" s="662">
        <v>10.41</v>
      </c>
      <c r="M870" s="662">
        <v>52.05</v>
      </c>
      <c r="N870" s="661">
        <v>5</v>
      </c>
      <c r="O870" s="744">
        <v>0.5</v>
      </c>
      <c r="P870" s="662"/>
      <c r="Q870" s="677">
        <v>0</v>
      </c>
      <c r="R870" s="661"/>
      <c r="S870" s="677">
        <v>0</v>
      </c>
      <c r="T870" s="744"/>
      <c r="U870" s="700">
        <v>0</v>
      </c>
    </row>
    <row r="871" spans="1:21" ht="14.4" customHeight="1" x14ac:dyDescent="0.3">
      <c r="A871" s="660">
        <v>50</v>
      </c>
      <c r="B871" s="661" t="s">
        <v>564</v>
      </c>
      <c r="C871" s="661" t="s">
        <v>3508</v>
      </c>
      <c r="D871" s="742" t="s">
        <v>4522</v>
      </c>
      <c r="E871" s="743" t="s">
        <v>3524</v>
      </c>
      <c r="F871" s="661" t="s">
        <v>3503</v>
      </c>
      <c r="G871" s="661" t="s">
        <v>3609</v>
      </c>
      <c r="H871" s="661" t="s">
        <v>565</v>
      </c>
      <c r="I871" s="661" t="s">
        <v>4322</v>
      </c>
      <c r="J871" s="661" t="s">
        <v>1265</v>
      </c>
      <c r="K871" s="661" t="s">
        <v>4202</v>
      </c>
      <c r="L871" s="662">
        <v>6378.88</v>
      </c>
      <c r="M871" s="662">
        <v>6378.88</v>
      </c>
      <c r="N871" s="661">
        <v>1</v>
      </c>
      <c r="O871" s="744">
        <v>0.5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50</v>
      </c>
      <c r="B872" s="661" t="s">
        <v>564</v>
      </c>
      <c r="C872" s="661" t="s">
        <v>3508</v>
      </c>
      <c r="D872" s="742" t="s">
        <v>4522</v>
      </c>
      <c r="E872" s="743" t="s">
        <v>3524</v>
      </c>
      <c r="F872" s="661" t="s">
        <v>3503</v>
      </c>
      <c r="G872" s="661" t="s">
        <v>3610</v>
      </c>
      <c r="H872" s="661" t="s">
        <v>1311</v>
      </c>
      <c r="I872" s="661" t="s">
        <v>4324</v>
      </c>
      <c r="J872" s="661" t="s">
        <v>1447</v>
      </c>
      <c r="K872" s="661" t="s">
        <v>4325</v>
      </c>
      <c r="L872" s="662">
        <v>579.30999999999995</v>
      </c>
      <c r="M872" s="662">
        <v>1158.6199999999999</v>
      </c>
      <c r="N872" s="661">
        <v>2</v>
      </c>
      <c r="O872" s="744">
        <v>1</v>
      </c>
      <c r="P872" s="662"/>
      <c r="Q872" s="677">
        <v>0</v>
      </c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50</v>
      </c>
      <c r="B873" s="661" t="s">
        <v>564</v>
      </c>
      <c r="C873" s="661" t="s">
        <v>3508</v>
      </c>
      <c r="D873" s="742" t="s">
        <v>4522</v>
      </c>
      <c r="E873" s="743" t="s">
        <v>3524</v>
      </c>
      <c r="F873" s="661" t="s">
        <v>3503</v>
      </c>
      <c r="G873" s="661" t="s">
        <v>3549</v>
      </c>
      <c r="H873" s="661" t="s">
        <v>565</v>
      </c>
      <c r="I873" s="661" t="s">
        <v>964</v>
      </c>
      <c r="J873" s="661" t="s">
        <v>965</v>
      </c>
      <c r="K873" s="661" t="s">
        <v>966</v>
      </c>
      <c r="L873" s="662">
        <v>214.5</v>
      </c>
      <c r="M873" s="662">
        <v>429</v>
      </c>
      <c r="N873" s="661">
        <v>2</v>
      </c>
      <c r="O873" s="744">
        <v>2</v>
      </c>
      <c r="P873" s="662">
        <v>214.5</v>
      </c>
      <c r="Q873" s="677">
        <v>0.5</v>
      </c>
      <c r="R873" s="661">
        <v>1</v>
      </c>
      <c r="S873" s="677">
        <v>0.5</v>
      </c>
      <c r="T873" s="744">
        <v>1</v>
      </c>
      <c r="U873" s="700">
        <v>0.5</v>
      </c>
    </row>
    <row r="874" spans="1:21" ht="14.4" customHeight="1" x14ac:dyDescent="0.3">
      <c r="A874" s="660">
        <v>50</v>
      </c>
      <c r="B874" s="661" t="s">
        <v>564</v>
      </c>
      <c r="C874" s="661" t="s">
        <v>3508</v>
      </c>
      <c r="D874" s="742" t="s">
        <v>4522</v>
      </c>
      <c r="E874" s="743" t="s">
        <v>3524</v>
      </c>
      <c r="F874" s="661" t="s">
        <v>3503</v>
      </c>
      <c r="G874" s="661" t="s">
        <v>4153</v>
      </c>
      <c r="H874" s="661" t="s">
        <v>1311</v>
      </c>
      <c r="I874" s="661" t="s">
        <v>1473</v>
      </c>
      <c r="J874" s="661" t="s">
        <v>1474</v>
      </c>
      <c r="K874" s="661" t="s">
        <v>3453</v>
      </c>
      <c r="L874" s="662">
        <v>63.75</v>
      </c>
      <c r="M874" s="662">
        <v>63.75</v>
      </c>
      <c r="N874" s="661">
        <v>1</v>
      </c>
      <c r="O874" s="744">
        <v>0.5</v>
      </c>
      <c r="P874" s="662">
        <v>63.75</v>
      </c>
      <c r="Q874" s="677">
        <v>1</v>
      </c>
      <c r="R874" s="661">
        <v>1</v>
      </c>
      <c r="S874" s="677">
        <v>1</v>
      </c>
      <c r="T874" s="744">
        <v>0.5</v>
      </c>
      <c r="U874" s="700">
        <v>1</v>
      </c>
    </row>
    <row r="875" spans="1:21" ht="14.4" customHeight="1" x14ac:dyDescent="0.3">
      <c r="A875" s="660">
        <v>50</v>
      </c>
      <c r="B875" s="661" t="s">
        <v>564</v>
      </c>
      <c r="C875" s="661" t="s">
        <v>3508</v>
      </c>
      <c r="D875" s="742" t="s">
        <v>4522</v>
      </c>
      <c r="E875" s="743" t="s">
        <v>3524</v>
      </c>
      <c r="F875" s="661" t="s">
        <v>3503</v>
      </c>
      <c r="G875" s="661" t="s">
        <v>4328</v>
      </c>
      <c r="H875" s="661" t="s">
        <v>565</v>
      </c>
      <c r="I875" s="661" t="s">
        <v>4497</v>
      </c>
      <c r="J875" s="661" t="s">
        <v>4498</v>
      </c>
      <c r="K875" s="661" t="s">
        <v>4499</v>
      </c>
      <c r="L875" s="662">
        <v>0</v>
      </c>
      <c r="M875" s="662">
        <v>0</v>
      </c>
      <c r="N875" s="661">
        <v>1</v>
      </c>
      <c r="O875" s="744">
        <v>1</v>
      </c>
      <c r="P875" s="662"/>
      <c r="Q875" s="677"/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50</v>
      </c>
      <c r="B876" s="661" t="s">
        <v>564</v>
      </c>
      <c r="C876" s="661" t="s">
        <v>3508</v>
      </c>
      <c r="D876" s="742" t="s">
        <v>4522</v>
      </c>
      <c r="E876" s="743" t="s">
        <v>3524</v>
      </c>
      <c r="F876" s="661" t="s">
        <v>3503</v>
      </c>
      <c r="G876" s="661" t="s">
        <v>4081</v>
      </c>
      <c r="H876" s="661" t="s">
        <v>1311</v>
      </c>
      <c r="I876" s="661" t="s">
        <v>4500</v>
      </c>
      <c r="J876" s="661" t="s">
        <v>4501</v>
      </c>
      <c r="K876" s="661" t="s">
        <v>3393</v>
      </c>
      <c r="L876" s="662">
        <v>208.19</v>
      </c>
      <c r="M876" s="662">
        <v>208.19</v>
      </c>
      <c r="N876" s="661">
        <v>1</v>
      </c>
      <c r="O876" s="744">
        <v>0.5</v>
      </c>
      <c r="P876" s="662"/>
      <c r="Q876" s="677">
        <v>0</v>
      </c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50</v>
      </c>
      <c r="B877" s="661" t="s">
        <v>564</v>
      </c>
      <c r="C877" s="661" t="s">
        <v>3508</v>
      </c>
      <c r="D877" s="742" t="s">
        <v>4522</v>
      </c>
      <c r="E877" s="743" t="s">
        <v>3524</v>
      </c>
      <c r="F877" s="661" t="s">
        <v>3503</v>
      </c>
      <c r="G877" s="661" t="s">
        <v>4341</v>
      </c>
      <c r="H877" s="661" t="s">
        <v>565</v>
      </c>
      <c r="I877" s="661" t="s">
        <v>718</v>
      </c>
      <c r="J877" s="661" t="s">
        <v>719</v>
      </c>
      <c r="K877" s="661" t="s">
        <v>4342</v>
      </c>
      <c r="L877" s="662">
        <v>121.96</v>
      </c>
      <c r="M877" s="662">
        <v>121.96</v>
      </c>
      <c r="N877" s="661">
        <v>1</v>
      </c>
      <c r="O877" s="744">
        <v>1</v>
      </c>
      <c r="P877" s="662"/>
      <c r="Q877" s="677">
        <v>0</v>
      </c>
      <c r="R877" s="661"/>
      <c r="S877" s="677">
        <v>0</v>
      </c>
      <c r="T877" s="744"/>
      <c r="U877" s="700">
        <v>0</v>
      </c>
    </row>
    <row r="878" spans="1:21" ht="14.4" customHeight="1" x14ac:dyDescent="0.3">
      <c r="A878" s="660">
        <v>50</v>
      </c>
      <c r="B878" s="661" t="s">
        <v>564</v>
      </c>
      <c r="C878" s="661" t="s">
        <v>3508</v>
      </c>
      <c r="D878" s="742" t="s">
        <v>4522</v>
      </c>
      <c r="E878" s="743" t="s">
        <v>3524</v>
      </c>
      <c r="F878" s="661" t="s">
        <v>3503</v>
      </c>
      <c r="G878" s="661" t="s">
        <v>3958</v>
      </c>
      <c r="H878" s="661" t="s">
        <v>565</v>
      </c>
      <c r="I878" s="661" t="s">
        <v>4502</v>
      </c>
      <c r="J878" s="661" t="s">
        <v>784</v>
      </c>
      <c r="K878" s="661" t="s">
        <v>4089</v>
      </c>
      <c r="L878" s="662">
        <v>120.14</v>
      </c>
      <c r="M878" s="662">
        <v>120.14</v>
      </c>
      <c r="N878" s="661">
        <v>1</v>
      </c>
      <c r="O878" s="744">
        <v>0.5</v>
      </c>
      <c r="P878" s="662"/>
      <c r="Q878" s="677">
        <v>0</v>
      </c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50</v>
      </c>
      <c r="B879" s="661" t="s">
        <v>564</v>
      </c>
      <c r="C879" s="661" t="s">
        <v>3508</v>
      </c>
      <c r="D879" s="742" t="s">
        <v>4522</v>
      </c>
      <c r="E879" s="743" t="s">
        <v>3524</v>
      </c>
      <c r="F879" s="661" t="s">
        <v>3503</v>
      </c>
      <c r="G879" s="661" t="s">
        <v>3552</v>
      </c>
      <c r="H879" s="661" t="s">
        <v>565</v>
      </c>
      <c r="I879" s="661" t="s">
        <v>741</v>
      </c>
      <c r="J879" s="661" t="s">
        <v>742</v>
      </c>
      <c r="K879" s="661" t="s">
        <v>3651</v>
      </c>
      <c r="L879" s="662">
        <v>152.33000000000001</v>
      </c>
      <c r="M879" s="662">
        <v>152.33000000000001</v>
      </c>
      <c r="N879" s="661">
        <v>1</v>
      </c>
      <c r="O879" s="744">
        <v>0.5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50</v>
      </c>
      <c r="B880" s="661" t="s">
        <v>564</v>
      </c>
      <c r="C880" s="661" t="s">
        <v>3508</v>
      </c>
      <c r="D880" s="742" t="s">
        <v>4522</v>
      </c>
      <c r="E880" s="743" t="s">
        <v>3524</v>
      </c>
      <c r="F880" s="661" t="s">
        <v>3503</v>
      </c>
      <c r="G880" s="661" t="s">
        <v>3652</v>
      </c>
      <c r="H880" s="661" t="s">
        <v>565</v>
      </c>
      <c r="I880" s="661" t="s">
        <v>1645</v>
      </c>
      <c r="J880" s="661" t="s">
        <v>1646</v>
      </c>
      <c r="K880" s="661" t="s">
        <v>3653</v>
      </c>
      <c r="L880" s="662">
        <v>186.27</v>
      </c>
      <c r="M880" s="662">
        <v>186.27</v>
      </c>
      <c r="N880" s="661">
        <v>1</v>
      </c>
      <c r="O880" s="744">
        <v>0.5</v>
      </c>
      <c r="P880" s="662">
        <v>186.27</v>
      </c>
      <c r="Q880" s="677">
        <v>1</v>
      </c>
      <c r="R880" s="661">
        <v>1</v>
      </c>
      <c r="S880" s="677">
        <v>1</v>
      </c>
      <c r="T880" s="744">
        <v>0.5</v>
      </c>
      <c r="U880" s="700">
        <v>1</v>
      </c>
    </row>
    <row r="881" spans="1:21" ht="14.4" customHeight="1" x14ac:dyDescent="0.3">
      <c r="A881" s="660">
        <v>50</v>
      </c>
      <c r="B881" s="661" t="s">
        <v>564</v>
      </c>
      <c r="C881" s="661" t="s">
        <v>3508</v>
      </c>
      <c r="D881" s="742" t="s">
        <v>4522</v>
      </c>
      <c r="E881" s="743" t="s">
        <v>3524</v>
      </c>
      <c r="F881" s="661" t="s">
        <v>3503</v>
      </c>
      <c r="G881" s="661" t="s">
        <v>3615</v>
      </c>
      <c r="H881" s="661" t="s">
        <v>1311</v>
      </c>
      <c r="I881" s="661" t="s">
        <v>1487</v>
      </c>
      <c r="J881" s="661" t="s">
        <v>1488</v>
      </c>
      <c r="K881" s="661" t="s">
        <v>1489</v>
      </c>
      <c r="L881" s="662">
        <v>109.97</v>
      </c>
      <c r="M881" s="662">
        <v>329.90999999999997</v>
      </c>
      <c r="N881" s="661">
        <v>3</v>
      </c>
      <c r="O881" s="744">
        <v>1</v>
      </c>
      <c r="P881" s="662"/>
      <c r="Q881" s="677">
        <v>0</v>
      </c>
      <c r="R881" s="661"/>
      <c r="S881" s="677">
        <v>0</v>
      </c>
      <c r="T881" s="744"/>
      <c r="U881" s="700">
        <v>0</v>
      </c>
    </row>
    <row r="882" spans="1:21" ht="14.4" customHeight="1" x14ac:dyDescent="0.3">
      <c r="A882" s="660">
        <v>50</v>
      </c>
      <c r="B882" s="661" t="s">
        <v>564</v>
      </c>
      <c r="C882" s="661" t="s">
        <v>3508</v>
      </c>
      <c r="D882" s="742" t="s">
        <v>4522</v>
      </c>
      <c r="E882" s="743" t="s">
        <v>3524</v>
      </c>
      <c r="F882" s="661" t="s">
        <v>3503</v>
      </c>
      <c r="G882" s="661" t="s">
        <v>3615</v>
      </c>
      <c r="H882" s="661" t="s">
        <v>1311</v>
      </c>
      <c r="I882" s="661" t="s">
        <v>4088</v>
      </c>
      <c r="J882" s="661" t="s">
        <v>1488</v>
      </c>
      <c r="K882" s="661" t="s">
        <v>4089</v>
      </c>
      <c r="L882" s="662">
        <v>366.53</v>
      </c>
      <c r="M882" s="662">
        <v>733.06</v>
      </c>
      <c r="N882" s="661">
        <v>2</v>
      </c>
      <c r="O882" s="744">
        <v>1.5</v>
      </c>
      <c r="P882" s="662"/>
      <c r="Q882" s="677">
        <v>0</v>
      </c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50</v>
      </c>
      <c r="B883" s="661" t="s">
        <v>564</v>
      </c>
      <c r="C883" s="661" t="s">
        <v>3508</v>
      </c>
      <c r="D883" s="742" t="s">
        <v>4522</v>
      </c>
      <c r="E883" s="743" t="s">
        <v>3524</v>
      </c>
      <c r="F883" s="661" t="s">
        <v>3503</v>
      </c>
      <c r="G883" s="661" t="s">
        <v>3615</v>
      </c>
      <c r="H883" s="661" t="s">
        <v>565</v>
      </c>
      <c r="I883" s="661" t="s">
        <v>4503</v>
      </c>
      <c r="J883" s="661" t="s">
        <v>4504</v>
      </c>
      <c r="K883" s="661" t="s">
        <v>1489</v>
      </c>
      <c r="L883" s="662">
        <v>0</v>
      </c>
      <c r="M883" s="662">
        <v>0</v>
      </c>
      <c r="N883" s="661">
        <v>1</v>
      </c>
      <c r="O883" s="744">
        <v>1</v>
      </c>
      <c r="P883" s="662">
        <v>0</v>
      </c>
      <c r="Q883" s="677"/>
      <c r="R883" s="661">
        <v>1</v>
      </c>
      <c r="S883" s="677">
        <v>1</v>
      </c>
      <c r="T883" s="744">
        <v>1</v>
      </c>
      <c r="U883" s="700">
        <v>1</v>
      </c>
    </row>
    <row r="884" spans="1:21" ht="14.4" customHeight="1" x14ac:dyDescent="0.3">
      <c r="A884" s="660">
        <v>50</v>
      </c>
      <c r="B884" s="661" t="s">
        <v>564</v>
      </c>
      <c r="C884" s="661" t="s">
        <v>3508</v>
      </c>
      <c r="D884" s="742" t="s">
        <v>4522</v>
      </c>
      <c r="E884" s="743" t="s">
        <v>3524</v>
      </c>
      <c r="F884" s="661" t="s">
        <v>3503</v>
      </c>
      <c r="G884" s="661" t="s">
        <v>3615</v>
      </c>
      <c r="H884" s="661" t="s">
        <v>565</v>
      </c>
      <c r="I884" s="661" t="s">
        <v>4505</v>
      </c>
      <c r="J884" s="661" t="s">
        <v>4504</v>
      </c>
      <c r="K884" s="661" t="s">
        <v>4506</v>
      </c>
      <c r="L884" s="662">
        <v>0</v>
      </c>
      <c r="M884" s="662">
        <v>0</v>
      </c>
      <c r="N884" s="661">
        <v>1</v>
      </c>
      <c r="O884" s="744">
        <v>0.5</v>
      </c>
      <c r="P884" s="662"/>
      <c r="Q884" s="677"/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50</v>
      </c>
      <c r="B885" s="661" t="s">
        <v>564</v>
      </c>
      <c r="C885" s="661" t="s">
        <v>3508</v>
      </c>
      <c r="D885" s="742" t="s">
        <v>4522</v>
      </c>
      <c r="E885" s="743" t="s">
        <v>3524</v>
      </c>
      <c r="F885" s="661" t="s">
        <v>3503</v>
      </c>
      <c r="G885" s="661" t="s">
        <v>3978</v>
      </c>
      <c r="H885" s="661" t="s">
        <v>565</v>
      </c>
      <c r="I885" s="661" t="s">
        <v>4507</v>
      </c>
      <c r="J885" s="661" t="s">
        <v>990</v>
      </c>
      <c r="K885" s="661" t="s">
        <v>4508</v>
      </c>
      <c r="L885" s="662">
        <v>0</v>
      </c>
      <c r="M885" s="662">
        <v>0</v>
      </c>
      <c r="N885" s="661">
        <v>1</v>
      </c>
      <c r="O885" s="744">
        <v>0.5</v>
      </c>
      <c r="P885" s="662"/>
      <c r="Q885" s="677"/>
      <c r="R885" s="661"/>
      <c r="S885" s="677">
        <v>0</v>
      </c>
      <c r="T885" s="744"/>
      <c r="U885" s="700">
        <v>0</v>
      </c>
    </row>
    <row r="886" spans="1:21" ht="14.4" customHeight="1" x14ac:dyDescent="0.3">
      <c r="A886" s="660">
        <v>50</v>
      </c>
      <c r="B886" s="661" t="s">
        <v>564</v>
      </c>
      <c r="C886" s="661" t="s">
        <v>3508</v>
      </c>
      <c r="D886" s="742" t="s">
        <v>4522</v>
      </c>
      <c r="E886" s="743" t="s">
        <v>3524</v>
      </c>
      <c r="F886" s="661" t="s">
        <v>3503</v>
      </c>
      <c r="G886" s="661" t="s">
        <v>3978</v>
      </c>
      <c r="H886" s="661" t="s">
        <v>565</v>
      </c>
      <c r="I886" s="661" t="s">
        <v>4509</v>
      </c>
      <c r="J886" s="661" t="s">
        <v>1829</v>
      </c>
      <c r="K886" s="661" t="s">
        <v>4508</v>
      </c>
      <c r="L886" s="662">
        <v>0</v>
      </c>
      <c r="M886" s="662">
        <v>0</v>
      </c>
      <c r="N886" s="661">
        <v>1</v>
      </c>
      <c r="O886" s="744">
        <v>0.5</v>
      </c>
      <c r="P886" s="662"/>
      <c r="Q886" s="677"/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50</v>
      </c>
      <c r="B887" s="661" t="s">
        <v>564</v>
      </c>
      <c r="C887" s="661" t="s">
        <v>3508</v>
      </c>
      <c r="D887" s="742" t="s">
        <v>4522</v>
      </c>
      <c r="E887" s="743" t="s">
        <v>3524</v>
      </c>
      <c r="F887" s="661" t="s">
        <v>3503</v>
      </c>
      <c r="G887" s="661" t="s">
        <v>3654</v>
      </c>
      <c r="H887" s="661" t="s">
        <v>565</v>
      </c>
      <c r="I887" s="661" t="s">
        <v>4510</v>
      </c>
      <c r="J887" s="661" t="s">
        <v>4511</v>
      </c>
      <c r="K887" s="661" t="s">
        <v>4508</v>
      </c>
      <c r="L887" s="662">
        <v>0</v>
      </c>
      <c r="M887" s="662">
        <v>0</v>
      </c>
      <c r="N887" s="661">
        <v>1</v>
      </c>
      <c r="O887" s="744">
        <v>0.5</v>
      </c>
      <c r="P887" s="662"/>
      <c r="Q887" s="677"/>
      <c r="R887" s="661"/>
      <c r="S887" s="677">
        <v>0</v>
      </c>
      <c r="T887" s="744"/>
      <c r="U887" s="700">
        <v>0</v>
      </c>
    </row>
    <row r="888" spans="1:21" ht="14.4" customHeight="1" x14ac:dyDescent="0.3">
      <c r="A888" s="660">
        <v>50</v>
      </c>
      <c r="B888" s="661" t="s">
        <v>564</v>
      </c>
      <c r="C888" s="661" t="s">
        <v>3508</v>
      </c>
      <c r="D888" s="742" t="s">
        <v>4522</v>
      </c>
      <c r="E888" s="743" t="s">
        <v>3524</v>
      </c>
      <c r="F888" s="661" t="s">
        <v>3503</v>
      </c>
      <c r="G888" s="661" t="s">
        <v>3936</v>
      </c>
      <c r="H888" s="661" t="s">
        <v>565</v>
      </c>
      <c r="I888" s="661" t="s">
        <v>1086</v>
      </c>
      <c r="J888" s="661" t="s">
        <v>1087</v>
      </c>
      <c r="K888" s="661" t="s">
        <v>3938</v>
      </c>
      <c r="L888" s="662">
        <v>75.22</v>
      </c>
      <c r="M888" s="662">
        <v>75.22</v>
      </c>
      <c r="N888" s="661">
        <v>1</v>
      </c>
      <c r="O888" s="744">
        <v>1</v>
      </c>
      <c r="P888" s="662"/>
      <c r="Q888" s="677">
        <v>0</v>
      </c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50</v>
      </c>
      <c r="B889" s="661" t="s">
        <v>564</v>
      </c>
      <c r="C889" s="661" t="s">
        <v>3508</v>
      </c>
      <c r="D889" s="742" t="s">
        <v>4522</v>
      </c>
      <c r="E889" s="743" t="s">
        <v>3524</v>
      </c>
      <c r="F889" s="661" t="s">
        <v>3503</v>
      </c>
      <c r="G889" s="661" t="s">
        <v>4094</v>
      </c>
      <c r="H889" s="661" t="s">
        <v>565</v>
      </c>
      <c r="I889" s="661" t="s">
        <v>749</v>
      </c>
      <c r="J889" s="661" t="s">
        <v>750</v>
      </c>
      <c r="K889" s="661" t="s">
        <v>751</v>
      </c>
      <c r="L889" s="662">
        <v>150.19</v>
      </c>
      <c r="M889" s="662">
        <v>450.57</v>
      </c>
      <c r="N889" s="661">
        <v>3</v>
      </c>
      <c r="O889" s="744">
        <v>0.5</v>
      </c>
      <c r="P889" s="662"/>
      <c r="Q889" s="677">
        <v>0</v>
      </c>
      <c r="R889" s="661"/>
      <c r="S889" s="677">
        <v>0</v>
      </c>
      <c r="T889" s="744"/>
      <c r="U889" s="700">
        <v>0</v>
      </c>
    </row>
    <row r="890" spans="1:21" ht="14.4" customHeight="1" x14ac:dyDescent="0.3">
      <c r="A890" s="660">
        <v>50</v>
      </c>
      <c r="B890" s="661" t="s">
        <v>564</v>
      </c>
      <c r="C890" s="661" t="s">
        <v>3508</v>
      </c>
      <c r="D890" s="742" t="s">
        <v>4522</v>
      </c>
      <c r="E890" s="743" t="s">
        <v>3524</v>
      </c>
      <c r="F890" s="661" t="s">
        <v>3503</v>
      </c>
      <c r="G890" s="661" t="s">
        <v>4095</v>
      </c>
      <c r="H890" s="661" t="s">
        <v>1311</v>
      </c>
      <c r="I890" s="661" t="s">
        <v>4512</v>
      </c>
      <c r="J890" s="661" t="s">
        <v>1554</v>
      </c>
      <c r="K890" s="661" t="s">
        <v>4513</v>
      </c>
      <c r="L890" s="662">
        <v>503.02</v>
      </c>
      <c r="M890" s="662">
        <v>503.02</v>
      </c>
      <c r="N890" s="661">
        <v>1</v>
      </c>
      <c r="O890" s="744">
        <v>1</v>
      </c>
      <c r="P890" s="662"/>
      <c r="Q890" s="677">
        <v>0</v>
      </c>
      <c r="R890" s="661"/>
      <c r="S890" s="677">
        <v>0</v>
      </c>
      <c r="T890" s="744"/>
      <c r="U890" s="700">
        <v>0</v>
      </c>
    </row>
    <row r="891" spans="1:21" ht="14.4" customHeight="1" x14ac:dyDescent="0.3">
      <c r="A891" s="660">
        <v>50</v>
      </c>
      <c r="B891" s="661" t="s">
        <v>564</v>
      </c>
      <c r="C891" s="661" t="s">
        <v>3508</v>
      </c>
      <c r="D891" s="742" t="s">
        <v>4522</v>
      </c>
      <c r="E891" s="743" t="s">
        <v>3524</v>
      </c>
      <c r="F891" s="661" t="s">
        <v>3503</v>
      </c>
      <c r="G891" s="661" t="s">
        <v>3558</v>
      </c>
      <c r="H891" s="661" t="s">
        <v>1311</v>
      </c>
      <c r="I891" s="661" t="s">
        <v>3621</v>
      </c>
      <c r="J891" s="661" t="s">
        <v>3622</v>
      </c>
      <c r="K891" s="661" t="s">
        <v>3623</v>
      </c>
      <c r="L891" s="662">
        <v>120.61</v>
      </c>
      <c r="M891" s="662">
        <v>120.61</v>
      </c>
      <c r="N891" s="661">
        <v>1</v>
      </c>
      <c r="O891" s="744">
        <v>0.5</v>
      </c>
      <c r="P891" s="662"/>
      <c r="Q891" s="677">
        <v>0</v>
      </c>
      <c r="R891" s="661"/>
      <c r="S891" s="677">
        <v>0</v>
      </c>
      <c r="T891" s="744"/>
      <c r="U891" s="700">
        <v>0</v>
      </c>
    </row>
    <row r="892" spans="1:21" ht="14.4" customHeight="1" x14ac:dyDescent="0.3">
      <c r="A892" s="660">
        <v>50</v>
      </c>
      <c r="B892" s="661" t="s">
        <v>564</v>
      </c>
      <c r="C892" s="661" t="s">
        <v>3508</v>
      </c>
      <c r="D892" s="742" t="s">
        <v>4522</v>
      </c>
      <c r="E892" s="743" t="s">
        <v>3524</v>
      </c>
      <c r="F892" s="661" t="s">
        <v>3503</v>
      </c>
      <c r="G892" s="661" t="s">
        <v>3624</v>
      </c>
      <c r="H892" s="661" t="s">
        <v>565</v>
      </c>
      <c r="I892" s="661" t="s">
        <v>3625</v>
      </c>
      <c r="J892" s="661" t="s">
        <v>3626</v>
      </c>
      <c r="K892" s="661" t="s">
        <v>2064</v>
      </c>
      <c r="L892" s="662">
        <v>0</v>
      </c>
      <c r="M892" s="662">
        <v>0</v>
      </c>
      <c r="N892" s="661">
        <v>2</v>
      </c>
      <c r="O892" s="744">
        <v>0.5</v>
      </c>
      <c r="P892" s="662"/>
      <c r="Q892" s="677"/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50</v>
      </c>
      <c r="B893" s="661" t="s">
        <v>564</v>
      </c>
      <c r="C893" s="661" t="s">
        <v>3508</v>
      </c>
      <c r="D893" s="742" t="s">
        <v>4522</v>
      </c>
      <c r="E893" s="743" t="s">
        <v>3524</v>
      </c>
      <c r="F893" s="661" t="s">
        <v>3503</v>
      </c>
      <c r="G893" s="661" t="s">
        <v>3624</v>
      </c>
      <c r="H893" s="661" t="s">
        <v>565</v>
      </c>
      <c r="I893" s="661" t="s">
        <v>3231</v>
      </c>
      <c r="J893" s="661" t="s">
        <v>3232</v>
      </c>
      <c r="K893" s="661" t="s">
        <v>1290</v>
      </c>
      <c r="L893" s="662">
        <v>0</v>
      </c>
      <c r="M893" s="662">
        <v>0</v>
      </c>
      <c r="N893" s="661">
        <v>1</v>
      </c>
      <c r="O893" s="744">
        <v>0.5</v>
      </c>
      <c r="P893" s="662">
        <v>0</v>
      </c>
      <c r="Q893" s="677"/>
      <c r="R893" s="661">
        <v>1</v>
      </c>
      <c r="S893" s="677">
        <v>1</v>
      </c>
      <c r="T893" s="744">
        <v>0.5</v>
      </c>
      <c r="U893" s="700">
        <v>1</v>
      </c>
    </row>
    <row r="894" spans="1:21" ht="14.4" customHeight="1" x14ac:dyDescent="0.3">
      <c r="A894" s="660">
        <v>50</v>
      </c>
      <c r="B894" s="661" t="s">
        <v>564</v>
      </c>
      <c r="C894" s="661" t="s">
        <v>3508</v>
      </c>
      <c r="D894" s="742" t="s">
        <v>4522</v>
      </c>
      <c r="E894" s="743" t="s">
        <v>3524</v>
      </c>
      <c r="F894" s="661" t="s">
        <v>3503</v>
      </c>
      <c r="G894" s="661" t="s">
        <v>3962</v>
      </c>
      <c r="H894" s="661" t="s">
        <v>565</v>
      </c>
      <c r="I894" s="661" t="s">
        <v>4372</v>
      </c>
      <c r="J894" s="661" t="s">
        <v>3964</v>
      </c>
      <c r="K894" s="661" t="s">
        <v>4373</v>
      </c>
      <c r="L894" s="662">
        <v>5339.52</v>
      </c>
      <c r="M894" s="662">
        <v>5339.52</v>
      </c>
      <c r="N894" s="661">
        <v>1</v>
      </c>
      <c r="O894" s="744">
        <v>1</v>
      </c>
      <c r="P894" s="662">
        <v>5339.52</v>
      </c>
      <c r="Q894" s="677">
        <v>1</v>
      </c>
      <c r="R894" s="661">
        <v>1</v>
      </c>
      <c r="S894" s="677">
        <v>1</v>
      </c>
      <c r="T894" s="744">
        <v>1</v>
      </c>
      <c r="U894" s="700">
        <v>1</v>
      </c>
    </row>
    <row r="895" spans="1:21" ht="14.4" customHeight="1" x14ac:dyDescent="0.3">
      <c r="A895" s="660">
        <v>50</v>
      </c>
      <c r="B895" s="661" t="s">
        <v>564</v>
      </c>
      <c r="C895" s="661" t="s">
        <v>3508</v>
      </c>
      <c r="D895" s="742" t="s">
        <v>4522</v>
      </c>
      <c r="E895" s="743" t="s">
        <v>3524</v>
      </c>
      <c r="F895" s="661" t="s">
        <v>3503</v>
      </c>
      <c r="G895" s="661" t="s">
        <v>3962</v>
      </c>
      <c r="H895" s="661" t="s">
        <v>565</v>
      </c>
      <c r="I895" s="661" t="s">
        <v>4514</v>
      </c>
      <c r="J895" s="661" t="s">
        <v>3964</v>
      </c>
      <c r="K895" s="661" t="s">
        <v>4515</v>
      </c>
      <c r="L895" s="662">
        <v>0</v>
      </c>
      <c r="M895" s="662">
        <v>0</v>
      </c>
      <c r="N895" s="661">
        <v>1</v>
      </c>
      <c r="O895" s="744">
        <v>1</v>
      </c>
      <c r="P895" s="662">
        <v>0</v>
      </c>
      <c r="Q895" s="677"/>
      <c r="R895" s="661">
        <v>1</v>
      </c>
      <c r="S895" s="677">
        <v>1</v>
      </c>
      <c r="T895" s="744">
        <v>1</v>
      </c>
      <c r="U895" s="700">
        <v>1</v>
      </c>
    </row>
    <row r="896" spans="1:21" ht="14.4" customHeight="1" x14ac:dyDescent="0.3">
      <c r="A896" s="660">
        <v>50</v>
      </c>
      <c r="B896" s="661" t="s">
        <v>564</v>
      </c>
      <c r="C896" s="661" t="s">
        <v>3508</v>
      </c>
      <c r="D896" s="742" t="s">
        <v>4522</v>
      </c>
      <c r="E896" s="743" t="s">
        <v>3524</v>
      </c>
      <c r="F896" s="661" t="s">
        <v>3503</v>
      </c>
      <c r="G896" s="661" t="s">
        <v>3627</v>
      </c>
      <c r="H896" s="661" t="s">
        <v>565</v>
      </c>
      <c r="I896" s="661" t="s">
        <v>4516</v>
      </c>
      <c r="J896" s="661" t="s">
        <v>4517</v>
      </c>
      <c r="K896" s="661" t="s">
        <v>1088</v>
      </c>
      <c r="L896" s="662">
        <v>227.8</v>
      </c>
      <c r="M896" s="662">
        <v>227.8</v>
      </c>
      <c r="N896" s="661">
        <v>1</v>
      </c>
      <c r="O896" s="744">
        <v>0.5</v>
      </c>
      <c r="P896" s="662">
        <v>227.8</v>
      </c>
      <c r="Q896" s="677">
        <v>1</v>
      </c>
      <c r="R896" s="661">
        <v>1</v>
      </c>
      <c r="S896" s="677">
        <v>1</v>
      </c>
      <c r="T896" s="744">
        <v>0.5</v>
      </c>
      <c r="U896" s="700">
        <v>1</v>
      </c>
    </row>
    <row r="897" spans="1:21" ht="14.4" customHeight="1" x14ac:dyDescent="0.3">
      <c r="A897" s="660">
        <v>50</v>
      </c>
      <c r="B897" s="661" t="s">
        <v>564</v>
      </c>
      <c r="C897" s="661" t="s">
        <v>3508</v>
      </c>
      <c r="D897" s="742" t="s">
        <v>4522</v>
      </c>
      <c r="E897" s="743" t="s">
        <v>3524</v>
      </c>
      <c r="F897" s="661" t="s">
        <v>3503</v>
      </c>
      <c r="G897" s="661" t="s">
        <v>3627</v>
      </c>
      <c r="H897" s="661" t="s">
        <v>565</v>
      </c>
      <c r="I897" s="661" t="s">
        <v>3628</v>
      </c>
      <c r="J897" s="661" t="s">
        <v>3629</v>
      </c>
      <c r="K897" s="661" t="s">
        <v>1088</v>
      </c>
      <c r="L897" s="662">
        <v>280.77</v>
      </c>
      <c r="M897" s="662">
        <v>280.77</v>
      </c>
      <c r="N897" s="661">
        <v>1</v>
      </c>
      <c r="O897" s="744">
        <v>1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50</v>
      </c>
      <c r="B898" s="661" t="s">
        <v>564</v>
      </c>
      <c r="C898" s="661" t="s">
        <v>3508</v>
      </c>
      <c r="D898" s="742" t="s">
        <v>4522</v>
      </c>
      <c r="E898" s="743" t="s">
        <v>3524</v>
      </c>
      <c r="F898" s="661" t="s">
        <v>3505</v>
      </c>
      <c r="G898" s="661" t="s">
        <v>4102</v>
      </c>
      <c r="H898" s="661" t="s">
        <v>565</v>
      </c>
      <c r="I898" s="661" t="s">
        <v>4103</v>
      </c>
      <c r="J898" s="661" t="s">
        <v>4104</v>
      </c>
      <c r="K898" s="661" t="s">
        <v>4105</v>
      </c>
      <c r="L898" s="662">
        <v>38.97</v>
      </c>
      <c r="M898" s="662">
        <v>8105.7600000000048</v>
      </c>
      <c r="N898" s="661">
        <v>208</v>
      </c>
      <c r="O898" s="744">
        <v>52</v>
      </c>
      <c r="P898" s="662">
        <v>8105.7600000000048</v>
      </c>
      <c r="Q898" s="677">
        <v>1</v>
      </c>
      <c r="R898" s="661">
        <v>208</v>
      </c>
      <c r="S898" s="677">
        <v>1</v>
      </c>
      <c r="T898" s="744">
        <v>52</v>
      </c>
      <c r="U898" s="700">
        <v>1</v>
      </c>
    </row>
    <row r="899" spans="1:21" ht="14.4" customHeight="1" x14ac:dyDescent="0.3">
      <c r="A899" s="660">
        <v>50</v>
      </c>
      <c r="B899" s="661" t="s">
        <v>564</v>
      </c>
      <c r="C899" s="661" t="s">
        <v>3508</v>
      </c>
      <c r="D899" s="742" t="s">
        <v>4522</v>
      </c>
      <c r="E899" s="743" t="s">
        <v>3524</v>
      </c>
      <c r="F899" s="661" t="s">
        <v>3505</v>
      </c>
      <c r="G899" s="661" t="s">
        <v>4384</v>
      </c>
      <c r="H899" s="661" t="s">
        <v>565</v>
      </c>
      <c r="I899" s="661" t="s">
        <v>4518</v>
      </c>
      <c r="J899" s="661" t="s">
        <v>4519</v>
      </c>
      <c r="K899" s="661" t="s">
        <v>4520</v>
      </c>
      <c r="L899" s="662">
        <v>525</v>
      </c>
      <c r="M899" s="662">
        <v>525</v>
      </c>
      <c r="N899" s="661">
        <v>1</v>
      </c>
      <c r="O899" s="744">
        <v>1</v>
      </c>
      <c r="P899" s="662"/>
      <c r="Q899" s="677">
        <v>0</v>
      </c>
      <c r="R899" s="661"/>
      <c r="S899" s="677">
        <v>0</v>
      </c>
      <c r="T899" s="744"/>
      <c r="U899" s="700">
        <v>0</v>
      </c>
    </row>
    <row r="900" spans="1:21" ht="14.4" customHeight="1" x14ac:dyDescent="0.3">
      <c r="A900" s="660">
        <v>50</v>
      </c>
      <c r="B900" s="661" t="s">
        <v>564</v>
      </c>
      <c r="C900" s="661" t="s">
        <v>3508</v>
      </c>
      <c r="D900" s="742" t="s">
        <v>4522</v>
      </c>
      <c r="E900" s="743" t="s">
        <v>3524</v>
      </c>
      <c r="F900" s="661" t="s">
        <v>3505</v>
      </c>
      <c r="G900" s="661" t="s">
        <v>4106</v>
      </c>
      <c r="H900" s="661" t="s">
        <v>565</v>
      </c>
      <c r="I900" s="661" t="s">
        <v>4107</v>
      </c>
      <c r="J900" s="661" t="s">
        <v>4108</v>
      </c>
      <c r="K900" s="661" t="s">
        <v>4109</v>
      </c>
      <c r="L900" s="662">
        <v>378.48</v>
      </c>
      <c r="M900" s="662">
        <v>4541.76</v>
      </c>
      <c r="N900" s="661">
        <v>12</v>
      </c>
      <c r="O900" s="744">
        <v>12</v>
      </c>
      <c r="P900" s="662">
        <v>4541.76</v>
      </c>
      <c r="Q900" s="677">
        <v>1</v>
      </c>
      <c r="R900" s="661">
        <v>12</v>
      </c>
      <c r="S900" s="677">
        <v>1</v>
      </c>
      <c r="T900" s="744">
        <v>12</v>
      </c>
      <c r="U900" s="700">
        <v>1</v>
      </c>
    </row>
    <row r="901" spans="1:21" ht="14.4" customHeight="1" thickBot="1" x14ac:dyDescent="0.35">
      <c r="A901" s="666">
        <v>50</v>
      </c>
      <c r="B901" s="667" t="s">
        <v>564</v>
      </c>
      <c r="C901" s="667" t="s">
        <v>3508</v>
      </c>
      <c r="D901" s="745" t="s">
        <v>4522</v>
      </c>
      <c r="E901" s="746" t="s">
        <v>3524</v>
      </c>
      <c r="F901" s="667" t="s">
        <v>3505</v>
      </c>
      <c r="G901" s="667" t="s">
        <v>4106</v>
      </c>
      <c r="H901" s="667" t="s">
        <v>565</v>
      </c>
      <c r="I901" s="667" t="s">
        <v>4110</v>
      </c>
      <c r="J901" s="667" t="s">
        <v>4111</v>
      </c>
      <c r="K901" s="667" t="s">
        <v>4112</v>
      </c>
      <c r="L901" s="668">
        <v>378.48</v>
      </c>
      <c r="M901" s="668">
        <v>4920.24</v>
      </c>
      <c r="N901" s="667">
        <v>13</v>
      </c>
      <c r="O901" s="747">
        <v>13</v>
      </c>
      <c r="P901" s="668">
        <v>4920.24</v>
      </c>
      <c r="Q901" s="678">
        <v>1</v>
      </c>
      <c r="R901" s="667">
        <v>13</v>
      </c>
      <c r="S901" s="678">
        <v>1</v>
      </c>
      <c r="T901" s="747">
        <v>13</v>
      </c>
      <c r="U901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4524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3519</v>
      </c>
      <c r="B5" s="229">
        <v>4919.5300000000007</v>
      </c>
      <c r="C5" s="741">
        <v>8.2382729456565301E-2</v>
      </c>
      <c r="D5" s="229">
        <v>54796.020000000033</v>
      </c>
      <c r="E5" s="741">
        <v>0.91761727054343478</v>
      </c>
      <c r="F5" s="749">
        <v>59715.550000000032</v>
      </c>
    </row>
    <row r="6" spans="1:6" ht="14.4" customHeight="1" x14ac:dyDescent="0.3">
      <c r="A6" s="687" t="s">
        <v>3524</v>
      </c>
      <c r="B6" s="664">
        <v>1143.3000000000002</v>
      </c>
      <c r="C6" s="677">
        <v>6.2092472326406675E-2</v>
      </c>
      <c r="D6" s="664">
        <v>17269.559999999998</v>
      </c>
      <c r="E6" s="677">
        <v>0.93790752767359342</v>
      </c>
      <c r="F6" s="665">
        <v>18412.859999999997</v>
      </c>
    </row>
    <row r="7" spans="1:6" ht="14.4" customHeight="1" x14ac:dyDescent="0.3">
      <c r="A7" s="687" t="s">
        <v>3516</v>
      </c>
      <c r="B7" s="664">
        <v>1125.74</v>
      </c>
      <c r="C7" s="677">
        <v>5.531266736437649E-2</v>
      </c>
      <c r="D7" s="664">
        <v>19226.560000000005</v>
      </c>
      <c r="E7" s="677">
        <v>0.94468733263562343</v>
      </c>
      <c r="F7" s="665">
        <v>20352.300000000007</v>
      </c>
    </row>
    <row r="8" spans="1:6" ht="14.4" customHeight="1" x14ac:dyDescent="0.3">
      <c r="A8" s="687" t="s">
        <v>3514</v>
      </c>
      <c r="B8" s="664">
        <v>769.03</v>
      </c>
      <c r="C8" s="677">
        <v>1.0926572743484348E-2</v>
      </c>
      <c r="D8" s="664">
        <v>69612.599999999977</v>
      </c>
      <c r="E8" s="677">
        <v>0.9890734272565157</v>
      </c>
      <c r="F8" s="665">
        <v>70381.629999999976</v>
      </c>
    </row>
    <row r="9" spans="1:6" ht="14.4" customHeight="1" x14ac:dyDescent="0.3">
      <c r="A9" s="687" t="s">
        <v>3517</v>
      </c>
      <c r="B9" s="664">
        <v>437.23</v>
      </c>
      <c r="C9" s="677">
        <v>4.9869745330449945E-2</v>
      </c>
      <c r="D9" s="664">
        <v>8330.2099999999991</v>
      </c>
      <c r="E9" s="677">
        <v>0.95013025466955014</v>
      </c>
      <c r="F9" s="665">
        <v>8767.4399999999987</v>
      </c>
    </row>
    <row r="10" spans="1:6" ht="14.4" customHeight="1" x14ac:dyDescent="0.3">
      <c r="A10" s="687" t="s">
        <v>3521</v>
      </c>
      <c r="B10" s="664">
        <v>61.67</v>
      </c>
      <c r="C10" s="677">
        <v>1.4383472184645812E-2</v>
      </c>
      <c r="D10" s="664">
        <v>4225.8900000000003</v>
      </c>
      <c r="E10" s="677">
        <v>0.98561652781535414</v>
      </c>
      <c r="F10" s="665">
        <v>4287.5600000000004</v>
      </c>
    </row>
    <row r="11" spans="1:6" ht="14.4" customHeight="1" x14ac:dyDescent="0.3">
      <c r="A11" s="687" t="s">
        <v>3515</v>
      </c>
      <c r="B11" s="664"/>
      <c r="C11" s="677">
        <v>0</v>
      </c>
      <c r="D11" s="664">
        <v>11362.800000000003</v>
      </c>
      <c r="E11" s="677">
        <v>1</v>
      </c>
      <c r="F11" s="665">
        <v>11362.800000000003</v>
      </c>
    </row>
    <row r="12" spans="1:6" ht="14.4" customHeight="1" x14ac:dyDescent="0.3">
      <c r="A12" s="687" t="s">
        <v>3522</v>
      </c>
      <c r="B12" s="664"/>
      <c r="C12" s="677">
        <v>0</v>
      </c>
      <c r="D12" s="664">
        <v>2072.2399999999998</v>
      </c>
      <c r="E12" s="677">
        <v>1</v>
      </c>
      <c r="F12" s="665">
        <v>2072.2399999999998</v>
      </c>
    </row>
    <row r="13" spans="1:6" ht="14.4" customHeight="1" x14ac:dyDescent="0.3">
      <c r="A13" s="687" t="s">
        <v>3523</v>
      </c>
      <c r="B13" s="664"/>
      <c r="C13" s="677">
        <v>0</v>
      </c>
      <c r="D13" s="664">
        <v>7592.38</v>
      </c>
      <c r="E13" s="677">
        <v>1</v>
      </c>
      <c r="F13" s="665">
        <v>7592.38</v>
      </c>
    </row>
    <row r="14" spans="1:6" ht="14.4" customHeight="1" x14ac:dyDescent="0.3">
      <c r="A14" s="687" t="s">
        <v>3520</v>
      </c>
      <c r="B14" s="664"/>
      <c r="C14" s="677">
        <v>0</v>
      </c>
      <c r="D14" s="664">
        <v>1330.34</v>
      </c>
      <c r="E14" s="677">
        <v>1</v>
      </c>
      <c r="F14" s="665">
        <v>1330.34</v>
      </c>
    </row>
    <row r="15" spans="1:6" ht="14.4" customHeight="1" x14ac:dyDescent="0.3">
      <c r="A15" s="687" t="s">
        <v>3513</v>
      </c>
      <c r="B15" s="664">
        <v>0</v>
      </c>
      <c r="C15" s="677">
        <v>0</v>
      </c>
      <c r="D15" s="664">
        <v>3672.360000000001</v>
      </c>
      <c r="E15" s="677">
        <v>1</v>
      </c>
      <c r="F15" s="665">
        <v>3672.360000000001</v>
      </c>
    </row>
    <row r="16" spans="1:6" ht="14.4" customHeight="1" thickBot="1" x14ac:dyDescent="0.35">
      <c r="A16" s="688" t="s">
        <v>3518</v>
      </c>
      <c r="B16" s="679"/>
      <c r="C16" s="680">
        <v>0</v>
      </c>
      <c r="D16" s="679">
        <v>394.64</v>
      </c>
      <c r="E16" s="680">
        <v>1</v>
      </c>
      <c r="F16" s="681">
        <v>394.64</v>
      </c>
    </row>
    <row r="17" spans="1:6" ht="14.4" customHeight="1" thickBot="1" x14ac:dyDescent="0.35">
      <c r="A17" s="682" t="s">
        <v>3</v>
      </c>
      <c r="B17" s="683">
        <v>8456.5</v>
      </c>
      <c r="C17" s="684">
        <v>4.0589491994176885E-2</v>
      </c>
      <c r="D17" s="683">
        <v>199885.6</v>
      </c>
      <c r="E17" s="684">
        <v>0.95941050800582317</v>
      </c>
      <c r="F17" s="685">
        <v>208342.1</v>
      </c>
    </row>
    <row r="18" spans="1:6" ht="14.4" customHeight="1" thickBot="1" x14ac:dyDescent="0.35"/>
    <row r="19" spans="1:6" ht="14.4" customHeight="1" x14ac:dyDescent="0.3">
      <c r="A19" s="750" t="s">
        <v>3303</v>
      </c>
      <c r="B19" s="229">
        <v>2012.08</v>
      </c>
      <c r="C19" s="741">
        <v>0.8</v>
      </c>
      <c r="D19" s="229">
        <v>503.02</v>
      </c>
      <c r="E19" s="741">
        <v>0.2</v>
      </c>
      <c r="F19" s="749">
        <v>2515.1</v>
      </c>
    </row>
    <row r="20" spans="1:6" ht="14.4" customHeight="1" x14ac:dyDescent="0.3">
      <c r="A20" s="687" t="s">
        <v>3336</v>
      </c>
      <c r="B20" s="664">
        <v>1636.4</v>
      </c>
      <c r="C20" s="677">
        <v>0.21319617070285438</v>
      </c>
      <c r="D20" s="664">
        <v>6039.1599999999953</v>
      </c>
      <c r="E20" s="677">
        <v>0.78680382929714554</v>
      </c>
      <c r="F20" s="665">
        <v>7675.5599999999959</v>
      </c>
    </row>
    <row r="21" spans="1:6" ht="14.4" customHeight="1" x14ac:dyDescent="0.3">
      <c r="A21" s="687" t="s">
        <v>3321</v>
      </c>
      <c r="B21" s="664">
        <v>1250.42</v>
      </c>
      <c r="C21" s="677">
        <v>0.5759066331371302</v>
      </c>
      <c r="D21" s="664">
        <v>920.8</v>
      </c>
      <c r="E21" s="677">
        <v>0.42409336686286964</v>
      </c>
      <c r="F21" s="665">
        <v>2171.2200000000003</v>
      </c>
    </row>
    <row r="22" spans="1:6" ht="14.4" customHeight="1" x14ac:dyDescent="0.3">
      <c r="A22" s="687" t="s">
        <v>3315</v>
      </c>
      <c r="B22" s="664">
        <v>685.56999999999994</v>
      </c>
      <c r="C22" s="677">
        <v>2.0655833328813929E-2</v>
      </c>
      <c r="D22" s="664">
        <v>32504.569999999978</v>
      </c>
      <c r="E22" s="677">
        <v>0.97934416667118607</v>
      </c>
      <c r="F22" s="665">
        <v>33190.139999999978</v>
      </c>
    </row>
    <row r="23" spans="1:6" ht="14.4" customHeight="1" x14ac:dyDescent="0.3">
      <c r="A23" s="687" t="s">
        <v>4525</v>
      </c>
      <c r="B23" s="664">
        <v>459.3</v>
      </c>
      <c r="C23" s="677">
        <v>1</v>
      </c>
      <c r="D23" s="664"/>
      <c r="E23" s="677">
        <v>0</v>
      </c>
      <c r="F23" s="665">
        <v>459.3</v>
      </c>
    </row>
    <row r="24" spans="1:6" ht="14.4" customHeight="1" x14ac:dyDescent="0.3">
      <c r="A24" s="687" t="s">
        <v>3317</v>
      </c>
      <c r="B24" s="664">
        <v>454.65999999999997</v>
      </c>
      <c r="C24" s="677">
        <v>6.0849641187067205E-2</v>
      </c>
      <c r="D24" s="664">
        <v>7017.2</v>
      </c>
      <c r="E24" s="677">
        <v>0.93915035881293285</v>
      </c>
      <c r="F24" s="665">
        <v>7471.86</v>
      </c>
    </row>
    <row r="25" spans="1:6" ht="14.4" customHeight="1" x14ac:dyDescent="0.3">
      <c r="A25" s="687" t="s">
        <v>4526</v>
      </c>
      <c r="B25" s="664">
        <v>447.05</v>
      </c>
      <c r="C25" s="677">
        <v>1</v>
      </c>
      <c r="D25" s="664"/>
      <c r="E25" s="677">
        <v>0</v>
      </c>
      <c r="F25" s="665">
        <v>447.05</v>
      </c>
    </row>
    <row r="26" spans="1:6" ht="14.4" customHeight="1" x14ac:dyDescent="0.3">
      <c r="A26" s="687" t="s">
        <v>3332</v>
      </c>
      <c r="B26" s="664">
        <v>387.36</v>
      </c>
      <c r="C26" s="677">
        <v>0.79999999999999993</v>
      </c>
      <c r="D26" s="664">
        <v>96.84</v>
      </c>
      <c r="E26" s="677">
        <v>0.19999999999999998</v>
      </c>
      <c r="F26" s="665">
        <v>484.20000000000005</v>
      </c>
    </row>
    <row r="27" spans="1:6" ht="14.4" customHeight="1" x14ac:dyDescent="0.3">
      <c r="A27" s="687" t="s">
        <v>3337</v>
      </c>
      <c r="B27" s="664">
        <v>277.5</v>
      </c>
      <c r="C27" s="677">
        <v>0.64288196455461599</v>
      </c>
      <c r="D27" s="664">
        <v>154.14999999999998</v>
      </c>
      <c r="E27" s="677">
        <v>0.35711803544538395</v>
      </c>
      <c r="F27" s="665">
        <v>431.65</v>
      </c>
    </row>
    <row r="28" spans="1:6" ht="14.4" customHeight="1" x14ac:dyDescent="0.3">
      <c r="A28" s="687" t="s">
        <v>4527</v>
      </c>
      <c r="B28" s="664">
        <v>219.8</v>
      </c>
      <c r="C28" s="677">
        <v>0.41779129443071661</v>
      </c>
      <c r="D28" s="664">
        <v>306.3</v>
      </c>
      <c r="E28" s="677">
        <v>0.58220870556928339</v>
      </c>
      <c r="F28" s="665">
        <v>526.1</v>
      </c>
    </row>
    <row r="29" spans="1:6" ht="14.4" customHeight="1" x14ac:dyDescent="0.3">
      <c r="A29" s="687" t="s">
        <v>3331</v>
      </c>
      <c r="B29" s="664">
        <v>200.22</v>
      </c>
      <c r="C29" s="677">
        <v>1.9280937179505693E-2</v>
      </c>
      <c r="D29" s="664">
        <v>10184.130000000003</v>
      </c>
      <c r="E29" s="677">
        <v>0.98071906282049437</v>
      </c>
      <c r="F29" s="665">
        <v>10384.350000000002</v>
      </c>
    </row>
    <row r="30" spans="1:6" ht="14.4" customHeight="1" x14ac:dyDescent="0.3">
      <c r="A30" s="687" t="s">
        <v>3293</v>
      </c>
      <c r="B30" s="664">
        <v>153.94</v>
      </c>
      <c r="C30" s="677">
        <v>3.6457075192421556E-2</v>
      </c>
      <c r="D30" s="664">
        <v>4068.5599999999995</v>
      </c>
      <c r="E30" s="677">
        <v>0.96354292480757853</v>
      </c>
      <c r="F30" s="665">
        <v>4222.4999999999991</v>
      </c>
    </row>
    <row r="31" spans="1:6" ht="14.4" customHeight="1" x14ac:dyDescent="0.3">
      <c r="A31" s="687" t="s">
        <v>3325</v>
      </c>
      <c r="B31" s="664">
        <v>82.99</v>
      </c>
      <c r="C31" s="677">
        <v>0.1395563926211176</v>
      </c>
      <c r="D31" s="664">
        <v>511.68</v>
      </c>
      <c r="E31" s="677">
        <v>0.86044360737888248</v>
      </c>
      <c r="F31" s="665">
        <v>594.66999999999996</v>
      </c>
    </row>
    <row r="32" spans="1:6" ht="14.4" customHeight="1" x14ac:dyDescent="0.3">
      <c r="A32" s="687" t="s">
        <v>3304</v>
      </c>
      <c r="B32" s="664">
        <v>70.23</v>
      </c>
      <c r="C32" s="677">
        <v>4.8550669533296939E-2</v>
      </c>
      <c r="D32" s="664">
        <v>1376.2999999999997</v>
      </c>
      <c r="E32" s="677">
        <v>0.9514493304667031</v>
      </c>
      <c r="F32" s="665">
        <v>1446.5299999999997</v>
      </c>
    </row>
    <row r="33" spans="1:6" ht="14.4" customHeight="1" x14ac:dyDescent="0.3">
      <c r="A33" s="687" t="s">
        <v>3297</v>
      </c>
      <c r="B33" s="664">
        <v>61.679999999999993</v>
      </c>
      <c r="C33" s="677">
        <v>0.34914525076417979</v>
      </c>
      <c r="D33" s="664">
        <v>114.97999999999999</v>
      </c>
      <c r="E33" s="677">
        <v>0.65085474923582032</v>
      </c>
      <c r="F33" s="665">
        <v>176.65999999999997</v>
      </c>
    </row>
    <row r="34" spans="1:6" ht="14.4" customHeight="1" x14ac:dyDescent="0.3">
      <c r="A34" s="687" t="s">
        <v>4528</v>
      </c>
      <c r="B34" s="664">
        <v>39.74</v>
      </c>
      <c r="C34" s="677">
        <v>1</v>
      </c>
      <c r="D34" s="664"/>
      <c r="E34" s="677">
        <v>0</v>
      </c>
      <c r="F34" s="665">
        <v>39.74</v>
      </c>
    </row>
    <row r="35" spans="1:6" ht="14.4" customHeight="1" x14ac:dyDescent="0.3">
      <c r="A35" s="687" t="s">
        <v>3316</v>
      </c>
      <c r="B35" s="664">
        <v>17.559999999999999</v>
      </c>
      <c r="C35" s="677">
        <v>0.66641366223908916</v>
      </c>
      <c r="D35" s="664">
        <v>8.7899999999999991</v>
      </c>
      <c r="E35" s="677">
        <v>0.33358633776091079</v>
      </c>
      <c r="F35" s="665">
        <v>26.349999999999998</v>
      </c>
    </row>
    <row r="36" spans="1:6" ht="14.4" customHeight="1" x14ac:dyDescent="0.3">
      <c r="A36" s="687" t="s">
        <v>4529</v>
      </c>
      <c r="B36" s="664">
        <v>0</v>
      </c>
      <c r="C36" s="677"/>
      <c r="D36" s="664"/>
      <c r="E36" s="677"/>
      <c r="F36" s="665">
        <v>0</v>
      </c>
    </row>
    <row r="37" spans="1:6" ht="14.4" customHeight="1" x14ac:dyDescent="0.3">
      <c r="A37" s="687" t="s">
        <v>3340</v>
      </c>
      <c r="B37" s="664">
        <v>0</v>
      </c>
      <c r="C37" s="677">
        <v>0</v>
      </c>
      <c r="D37" s="664">
        <v>857.99</v>
      </c>
      <c r="E37" s="677">
        <v>1</v>
      </c>
      <c r="F37" s="665">
        <v>857.99</v>
      </c>
    </row>
    <row r="38" spans="1:6" ht="14.4" customHeight="1" x14ac:dyDescent="0.3">
      <c r="A38" s="687" t="s">
        <v>4530</v>
      </c>
      <c r="B38" s="664"/>
      <c r="C38" s="677">
        <v>0</v>
      </c>
      <c r="D38" s="664">
        <v>31.32</v>
      </c>
      <c r="E38" s="677">
        <v>1</v>
      </c>
      <c r="F38" s="665">
        <v>31.32</v>
      </c>
    </row>
    <row r="39" spans="1:6" ht="14.4" customHeight="1" x14ac:dyDescent="0.3">
      <c r="A39" s="687" t="s">
        <v>3305</v>
      </c>
      <c r="B39" s="664">
        <v>0</v>
      </c>
      <c r="C39" s="677">
        <v>0</v>
      </c>
      <c r="D39" s="664">
        <v>4553.3900000000012</v>
      </c>
      <c r="E39" s="677">
        <v>1</v>
      </c>
      <c r="F39" s="665">
        <v>4553.3900000000012</v>
      </c>
    </row>
    <row r="40" spans="1:6" ht="14.4" customHeight="1" x14ac:dyDescent="0.3">
      <c r="A40" s="687" t="s">
        <v>3333</v>
      </c>
      <c r="B40" s="664"/>
      <c r="C40" s="677">
        <v>0</v>
      </c>
      <c r="D40" s="664">
        <v>127.5</v>
      </c>
      <c r="E40" s="677">
        <v>1</v>
      </c>
      <c r="F40" s="665">
        <v>127.5</v>
      </c>
    </row>
    <row r="41" spans="1:6" ht="14.4" customHeight="1" x14ac:dyDescent="0.3">
      <c r="A41" s="687" t="s">
        <v>3307</v>
      </c>
      <c r="B41" s="664">
        <v>0</v>
      </c>
      <c r="C41" s="677">
        <v>0</v>
      </c>
      <c r="D41" s="664">
        <v>6273.2299999999987</v>
      </c>
      <c r="E41" s="677">
        <v>1</v>
      </c>
      <c r="F41" s="665">
        <v>6273.2299999999987</v>
      </c>
    </row>
    <row r="42" spans="1:6" ht="14.4" customHeight="1" x14ac:dyDescent="0.3">
      <c r="A42" s="687" t="s">
        <v>3345</v>
      </c>
      <c r="B42" s="664">
        <v>0</v>
      </c>
      <c r="C42" s="677">
        <v>0</v>
      </c>
      <c r="D42" s="664">
        <v>1143.8900000000001</v>
      </c>
      <c r="E42" s="677">
        <v>1</v>
      </c>
      <c r="F42" s="665">
        <v>1143.8900000000001</v>
      </c>
    </row>
    <row r="43" spans="1:6" ht="14.4" customHeight="1" x14ac:dyDescent="0.3">
      <c r="A43" s="687" t="s">
        <v>3295</v>
      </c>
      <c r="B43" s="664">
        <v>0</v>
      </c>
      <c r="C43" s="677">
        <v>0</v>
      </c>
      <c r="D43" s="664">
        <v>2645.38</v>
      </c>
      <c r="E43" s="677">
        <v>1</v>
      </c>
      <c r="F43" s="665">
        <v>2645.38</v>
      </c>
    </row>
    <row r="44" spans="1:6" ht="14.4" customHeight="1" x14ac:dyDescent="0.3">
      <c r="A44" s="687" t="s">
        <v>3309</v>
      </c>
      <c r="B44" s="664"/>
      <c r="C44" s="677">
        <v>0</v>
      </c>
      <c r="D44" s="664">
        <v>3209.920000000001</v>
      </c>
      <c r="E44" s="677">
        <v>1</v>
      </c>
      <c r="F44" s="665">
        <v>3209.920000000001</v>
      </c>
    </row>
    <row r="45" spans="1:6" ht="14.4" customHeight="1" x14ac:dyDescent="0.3">
      <c r="A45" s="687" t="s">
        <v>4531</v>
      </c>
      <c r="B45" s="664"/>
      <c r="C45" s="677">
        <v>0</v>
      </c>
      <c r="D45" s="664">
        <v>210.06</v>
      </c>
      <c r="E45" s="677">
        <v>1</v>
      </c>
      <c r="F45" s="665">
        <v>210.06</v>
      </c>
    </row>
    <row r="46" spans="1:6" ht="14.4" customHeight="1" x14ac:dyDescent="0.3">
      <c r="A46" s="687" t="s">
        <v>4532</v>
      </c>
      <c r="B46" s="664"/>
      <c r="C46" s="677">
        <v>0</v>
      </c>
      <c r="D46" s="664">
        <v>432.31</v>
      </c>
      <c r="E46" s="677">
        <v>1</v>
      </c>
      <c r="F46" s="665">
        <v>432.31</v>
      </c>
    </row>
    <row r="47" spans="1:6" ht="14.4" customHeight="1" x14ac:dyDescent="0.3">
      <c r="A47" s="687" t="s">
        <v>4533</v>
      </c>
      <c r="B47" s="664">
        <v>0</v>
      </c>
      <c r="C47" s="677">
        <v>0</v>
      </c>
      <c r="D47" s="664">
        <v>396</v>
      </c>
      <c r="E47" s="677">
        <v>1</v>
      </c>
      <c r="F47" s="665">
        <v>396</v>
      </c>
    </row>
    <row r="48" spans="1:6" ht="14.4" customHeight="1" x14ac:dyDescent="0.3">
      <c r="A48" s="687" t="s">
        <v>4534</v>
      </c>
      <c r="B48" s="664"/>
      <c r="C48" s="677">
        <v>0</v>
      </c>
      <c r="D48" s="664">
        <v>526.65</v>
      </c>
      <c r="E48" s="677">
        <v>1</v>
      </c>
      <c r="F48" s="665">
        <v>526.65</v>
      </c>
    </row>
    <row r="49" spans="1:6" ht="14.4" customHeight="1" x14ac:dyDescent="0.3">
      <c r="A49" s="687" t="s">
        <v>3313</v>
      </c>
      <c r="B49" s="664"/>
      <c r="C49" s="677">
        <v>0</v>
      </c>
      <c r="D49" s="664">
        <v>338.77</v>
      </c>
      <c r="E49" s="677">
        <v>1</v>
      </c>
      <c r="F49" s="665">
        <v>338.77</v>
      </c>
    </row>
    <row r="50" spans="1:6" ht="14.4" customHeight="1" x14ac:dyDescent="0.3">
      <c r="A50" s="687" t="s">
        <v>4535</v>
      </c>
      <c r="B50" s="664">
        <v>0</v>
      </c>
      <c r="C50" s="677"/>
      <c r="D50" s="664"/>
      <c r="E50" s="677"/>
      <c r="F50" s="665">
        <v>0</v>
      </c>
    </row>
    <row r="51" spans="1:6" ht="14.4" customHeight="1" x14ac:dyDescent="0.3">
      <c r="A51" s="687" t="s">
        <v>3323</v>
      </c>
      <c r="B51" s="664"/>
      <c r="C51" s="677">
        <v>0</v>
      </c>
      <c r="D51" s="664">
        <v>247.78</v>
      </c>
      <c r="E51" s="677">
        <v>1</v>
      </c>
      <c r="F51" s="665">
        <v>247.78</v>
      </c>
    </row>
    <row r="52" spans="1:6" ht="14.4" customHeight="1" x14ac:dyDescent="0.3">
      <c r="A52" s="687" t="s">
        <v>3347</v>
      </c>
      <c r="B52" s="664">
        <v>0</v>
      </c>
      <c r="C52" s="677">
        <v>0</v>
      </c>
      <c r="D52" s="664">
        <v>1071.8800000000001</v>
      </c>
      <c r="E52" s="677">
        <v>1</v>
      </c>
      <c r="F52" s="665">
        <v>1071.8800000000001</v>
      </c>
    </row>
    <row r="53" spans="1:6" ht="14.4" customHeight="1" x14ac:dyDescent="0.3">
      <c r="A53" s="687" t="s">
        <v>3308</v>
      </c>
      <c r="B53" s="664"/>
      <c r="C53" s="677">
        <v>0</v>
      </c>
      <c r="D53" s="664">
        <v>359.1</v>
      </c>
      <c r="E53" s="677">
        <v>1</v>
      </c>
      <c r="F53" s="665">
        <v>359.1</v>
      </c>
    </row>
    <row r="54" spans="1:6" ht="14.4" customHeight="1" x14ac:dyDescent="0.3">
      <c r="A54" s="687" t="s">
        <v>3311</v>
      </c>
      <c r="B54" s="664">
        <v>0</v>
      </c>
      <c r="C54" s="677">
        <v>0</v>
      </c>
      <c r="D54" s="664">
        <v>3461.7799999999997</v>
      </c>
      <c r="E54" s="677">
        <v>1</v>
      </c>
      <c r="F54" s="665">
        <v>3461.7799999999997</v>
      </c>
    </row>
    <row r="55" spans="1:6" ht="14.4" customHeight="1" x14ac:dyDescent="0.3">
      <c r="A55" s="687" t="s">
        <v>3294</v>
      </c>
      <c r="B55" s="664">
        <v>0</v>
      </c>
      <c r="C55" s="677"/>
      <c r="D55" s="664"/>
      <c r="E55" s="677"/>
      <c r="F55" s="665">
        <v>0</v>
      </c>
    </row>
    <row r="56" spans="1:6" ht="14.4" customHeight="1" x14ac:dyDescent="0.3">
      <c r="A56" s="687" t="s">
        <v>4536</v>
      </c>
      <c r="B56" s="664">
        <v>0</v>
      </c>
      <c r="C56" s="677">
        <v>0</v>
      </c>
      <c r="D56" s="664">
        <v>439.84</v>
      </c>
      <c r="E56" s="677">
        <v>1</v>
      </c>
      <c r="F56" s="665">
        <v>439.84</v>
      </c>
    </row>
    <row r="57" spans="1:6" ht="14.4" customHeight="1" x14ac:dyDescent="0.3">
      <c r="A57" s="687" t="s">
        <v>3310</v>
      </c>
      <c r="B57" s="664"/>
      <c r="C57" s="677">
        <v>0</v>
      </c>
      <c r="D57" s="664">
        <v>66.819999999999993</v>
      </c>
      <c r="E57" s="677">
        <v>1</v>
      </c>
      <c r="F57" s="665">
        <v>66.819999999999993</v>
      </c>
    </row>
    <row r="58" spans="1:6" ht="14.4" customHeight="1" x14ac:dyDescent="0.3">
      <c r="A58" s="687" t="s">
        <v>3284</v>
      </c>
      <c r="B58" s="664"/>
      <c r="C58" s="677">
        <v>0</v>
      </c>
      <c r="D58" s="664">
        <v>267.27999999999997</v>
      </c>
      <c r="E58" s="677">
        <v>1</v>
      </c>
      <c r="F58" s="665">
        <v>267.27999999999997</v>
      </c>
    </row>
    <row r="59" spans="1:6" ht="14.4" customHeight="1" x14ac:dyDescent="0.3">
      <c r="A59" s="687" t="s">
        <v>3292</v>
      </c>
      <c r="B59" s="664"/>
      <c r="C59" s="677">
        <v>0</v>
      </c>
      <c r="D59" s="664">
        <v>1496.42</v>
      </c>
      <c r="E59" s="677">
        <v>1</v>
      </c>
      <c r="F59" s="665">
        <v>1496.42</v>
      </c>
    </row>
    <row r="60" spans="1:6" ht="14.4" customHeight="1" x14ac:dyDescent="0.3">
      <c r="A60" s="687" t="s">
        <v>3302</v>
      </c>
      <c r="B60" s="664">
        <v>0</v>
      </c>
      <c r="C60" s="677">
        <v>0</v>
      </c>
      <c r="D60" s="664">
        <v>5256.1399999999994</v>
      </c>
      <c r="E60" s="677">
        <v>1</v>
      </c>
      <c r="F60" s="665">
        <v>5256.1399999999994</v>
      </c>
    </row>
    <row r="61" spans="1:6" ht="14.4" customHeight="1" x14ac:dyDescent="0.3">
      <c r="A61" s="687" t="s">
        <v>4537</v>
      </c>
      <c r="B61" s="664"/>
      <c r="C61" s="677">
        <v>0</v>
      </c>
      <c r="D61" s="664">
        <v>77.790000000000006</v>
      </c>
      <c r="E61" s="677">
        <v>1</v>
      </c>
      <c r="F61" s="665">
        <v>77.790000000000006</v>
      </c>
    </row>
    <row r="62" spans="1:6" ht="14.4" customHeight="1" x14ac:dyDescent="0.3">
      <c r="A62" s="687" t="s">
        <v>4538</v>
      </c>
      <c r="B62" s="664"/>
      <c r="C62" s="677">
        <v>0</v>
      </c>
      <c r="D62" s="664">
        <v>241.5</v>
      </c>
      <c r="E62" s="677">
        <v>1</v>
      </c>
      <c r="F62" s="665">
        <v>241.5</v>
      </c>
    </row>
    <row r="63" spans="1:6" ht="14.4" customHeight="1" x14ac:dyDescent="0.3">
      <c r="A63" s="687" t="s">
        <v>3318</v>
      </c>
      <c r="B63" s="664"/>
      <c r="C63" s="677">
        <v>0</v>
      </c>
      <c r="D63" s="664">
        <v>50658</v>
      </c>
      <c r="E63" s="677">
        <v>1</v>
      </c>
      <c r="F63" s="665">
        <v>50658</v>
      </c>
    </row>
    <row r="64" spans="1:6" ht="14.4" customHeight="1" x14ac:dyDescent="0.3">
      <c r="A64" s="687" t="s">
        <v>3289</v>
      </c>
      <c r="B64" s="664"/>
      <c r="C64" s="677"/>
      <c r="D64" s="664">
        <v>0</v>
      </c>
      <c r="E64" s="677"/>
      <c r="F64" s="665">
        <v>0</v>
      </c>
    </row>
    <row r="65" spans="1:6" ht="14.4" customHeight="1" x14ac:dyDescent="0.3">
      <c r="A65" s="687" t="s">
        <v>4539</v>
      </c>
      <c r="B65" s="664"/>
      <c r="C65" s="677">
        <v>0</v>
      </c>
      <c r="D65" s="664">
        <v>960.59999999999991</v>
      </c>
      <c r="E65" s="677">
        <v>1</v>
      </c>
      <c r="F65" s="665">
        <v>960.59999999999991</v>
      </c>
    </row>
    <row r="66" spans="1:6" ht="14.4" customHeight="1" x14ac:dyDescent="0.3">
      <c r="A66" s="687" t="s">
        <v>4540</v>
      </c>
      <c r="B66" s="664"/>
      <c r="C66" s="677">
        <v>0</v>
      </c>
      <c r="D66" s="664">
        <v>123.2</v>
      </c>
      <c r="E66" s="677">
        <v>1</v>
      </c>
      <c r="F66" s="665">
        <v>123.2</v>
      </c>
    </row>
    <row r="67" spans="1:6" ht="14.4" customHeight="1" x14ac:dyDescent="0.3">
      <c r="A67" s="687" t="s">
        <v>3341</v>
      </c>
      <c r="B67" s="664"/>
      <c r="C67" s="677">
        <v>0</v>
      </c>
      <c r="D67" s="664">
        <v>3343.1999999999994</v>
      </c>
      <c r="E67" s="677">
        <v>1</v>
      </c>
      <c r="F67" s="665">
        <v>3343.1999999999994</v>
      </c>
    </row>
    <row r="68" spans="1:6" ht="14.4" customHeight="1" x14ac:dyDescent="0.3">
      <c r="A68" s="687" t="s">
        <v>4541</v>
      </c>
      <c r="B68" s="664"/>
      <c r="C68" s="677"/>
      <c r="D68" s="664">
        <v>0</v>
      </c>
      <c r="E68" s="677"/>
      <c r="F68" s="665">
        <v>0</v>
      </c>
    </row>
    <row r="69" spans="1:6" ht="14.4" customHeight="1" x14ac:dyDescent="0.3">
      <c r="A69" s="687" t="s">
        <v>4542</v>
      </c>
      <c r="B69" s="664"/>
      <c r="C69" s="677">
        <v>0</v>
      </c>
      <c r="D69" s="664">
        <v>318.77</v>
      </c>
      <c r="E69" s="677">
        <v>1</v>
      </c>
      <c r="F69" s="665">
        <v>318.77</v>
      </c>
    </row>
    <row r="70" spans="1:6" ht="14.4" customHeight="1" x14ac:dyDescent="0.3">
      <c r="A70" s="687" t="s">
        <v>4543</v>
      </c>
      <c r="B70" s="664">
        <v>0</v>
      </c>
      <c r="C70" s="677"/>
      <c r="D70" s="664"/>
      <c r="E70" s="677"/>
      <c r="F70" s="665">
        <v>0</v>
      </c>
    </row>
    <row r="71" spans="1:6" ht="14.4" customHeight="1" x14ac:dyDescent="0.3">
      <c r="A71" s="687" t="s">
        <v>4544</v>
      </c>
      <c r="B71" s="664"/>
      <c r="C71" s="677">
        <v>0</v>
      </c>
      <c r="D71" s="664">
        <v>1252.54</v>
      </c>
      <c r="E71" s="677">
        <v>1</v>
      </c>
      <c r="F71" s="665">
        <v>1252.54</v>
      </c>
    </row>
    <row r="72" spans="1:6" ht="14.4" customHeight="1" x14ac:dyDescent="0.3">
      <c r="A72" s="687" t="s">
        <v>3285</v>
      </c>
      <c r="B72" s="664"/>
      <c r="C72" s="677">
        <v>0</v>
      </c>
      <c r="D72" s="664">
        <v>27399.94</v>
      </c>
      <c r="E72" s="677">
        <v>1</v>
      </c>
      <c r="F72" s="665">
        <v>27399.94</v>
      </c>
    </row>
    <row r="73" spans="1:6" ht="14.4" customHeight="1" x14ac:dyDescent="0.3">
      <c r="A73" s="687" t="s">
        <v>3342</v>
      </c>
      <c r="B73" s="664"/>
      <c r="C73" s="677">
        <v>0</v>
      </c>
      <c r="D73" s="664">
        <v>681.94</v>
      </c>
      <c r="E73" s="677">
        <v>1</v>
      </c>
      <c r="F73" s="665">
        <v>681.94</v>
      </c>
    </row>
    <row r="74" spans="1:6" ht="14.4" customHeight="1" x14ac:dyDescent="0.3">
      <c r="A74" s="687" t="s">
        <v>4545</v>
      </c>
      <c r="B74" s="664"/>
      <c r="C74" s="677">
        <v>0</v>
      </c>
      <c r="D74" s="664">
        <v>1668.12</v>
      </c>
      <c r="E74" s="677">
        <v>1</v>
      </c>
      <c r="F74" s="665">
        <v>1668.12</v>
      </c>
    </row>
    <row r="75" spans="1:6" ht="14.4" customHeight="1" x14ac:dyDescent="0.3">
      <c r="A75" s="687" t="s">
        <v>3339</v>
      </c>
      <c r="B75" s="664"/>
      <c r="C75" s="677">
        <v>0</v>
      </c>
      <c r="D75" s="664">
        <v>1071.52</v>
      </c>
      <c r="E75" s="677">
        <v>1</v>
      </c>
      <c r="F75" s="665">
        <v>1071.52</v>
      </c>
    </row>
    <row r="76" spans="1:6" ht="14.4" customHeight="1" x14ac:dyDescent="0.3">
      <c r="A76" s="687" t="s">
        <v>3319</v>
      </c>
      <c r="B76" s="664"/>
      <c r="C76" s="677">
        <v>0</v>
      </c>
      <c r="D76" s="664">
        <v>6219.26</v>
      </c>
      <c r="E76" s="677">
        <v>1</v>
      </c>
      <c r="F76" s="665">
        <v>6219.26</v>
      </c>
    </row>
    <row r="77" spans="1:6" ht="14.4" customHeight="1" thickBot="1" x14ac:dyDescent="0.35">
      <c r="A77" s="688" t="s">
        <v>3301</v>
      </c>
      <c r="B77" s="679"/>
      <c r="C77" s="680">
        <v>0</v>
      </c>
      <c r="D77" s="679">
        <v>8649.2899999999954</v>
      </c>
      <c r="E77" s="680">
        <v>1</v>
      </c>
      <c r="F77" s="681">
        <v>8649.2899999999954</v>
      </c>
    </row>
    <row r="78" spans="1:6" ht="14.4" customHeight="1" thickBot="1" x14ac:dyDescent="0.35">
      <c r="A78" s="682" t="s">
        <v>3</v>
      </c>
      <c r="B78" s="683">
        <v>8456.4999999999982</v>
      </c>
      <c r="C78" s="684">
        <v>4.0589491994176871E-2</v>
      </c>
      <c r="D78" s="683">
        <v>199885.59999999998</v>
      </c>
      <c r="E78" s="684">
        <v>0.95941050800582284</v>
      </c>
      <c r="F78" s="685">
        <v>208342.10000000003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{9E96264A-AB88-41EA-8402-88E1BC4E27F2}</x14:id>
        </ext>
      </extLst>
    </cfRule>
  </conditionalFormatting>
  <conditionalFormatting sqref="F19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{0BB0FA07-6338-48CF-B960-C3BE53B4DF0A}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96264A-AB88-41EA-8402-88E1BC4E27F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0BB0FA07-6338-48CF-B960-C3BE53B4DF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4567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159</v>
      </c>
      <c r="G3" s="47">
        <f>SUBTOTAL(9,G6:G1048576)</f>
        <v>8456.5</v>
      </c>
      <c r="H3" s="48">
        <f>IF(M3=0,0,G3/M3)</f>
        <v>4.0589491994176885E-2</v>
      </c>
      <c r="I3" s="47">
        <f>SUBTOTAL(9,I6:I1048576)</f>
        <v>956</v>
      </c>
      <c r="J3" s="47">
        <f>SUBTOTAL(9,J6:J1048576)</f>
        <v>199885.60000000006</v>
      </c>
      <c r="K3" s="48">
        <f>IF(M3=0,0,J3/M3)</f>
        <v>0.95941050800582339</v>
      </c>
      <c r="L3" s="47">
        <f>SUBTOTAL(9,L6:L1048576)</f>
        <v>1115</v>
      </c>
      <c r="M3" s="49">
        <f>SUBTOTAL(9,M6:M1048576)</f>
        <v>208342.1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3513</v>
      </c>
      <c r="B6" s="736" t="s">
        <v>3363</v>
      </c>
      <c r="C6" s="736" t="s">
        <v>1429</v>
      </c>
      <c r="D6" s="736" t="s">
        <v>3364</v>
      </c>
      <c r="E6" s="736" t="s">
        <v>977</v>
      </c>
      <c r="F6" s="229"/>
      <c r="G6" s="229"/>
      <c r="H6" s="741">
        <v>0</v>
      </c>
      <c r="I6" s="229">
        <v>3</v>
      </c>
      <c r="J6" s="229">
        <v>554.22</v>
      </c>
      <c r="K6" s="741">
        <v>1</v>
      </c>
      <c r="L6" s="229">
        <v>3</v>
      </c>
      <c r="M6" s="749">
        <v>554.22</v>
      </c>
    </row>
    <row r="7" spans="1:13" ht="14.4" customHeight="1" x14ac:dyDescent="0.3">
      <c r="A7" s="660" t="s">
        <v>3513</v>
      </c>
      <c r="B7" s="661" t="s">
        <v>3365</v>
      </c>
      <c r="C7" s="661" t="s">
        <v>1406</v>
      </c>
      <c r="D7" s="661" t="s">
        <v>606</v>
      </c>
      <c r="E7" s="661" t="s">
        <v>1364</v>
      </c>
      <c r="F7" s="664"/>
      <c r="G7" s="664"/>
      <c r="H7" s="677">
        <v>0</v>
      </c>
      <c r="I7" s="664">
        <v>1</v>
      </c>
      <c r="J7" s="664">
        <v>1847.49</v>
      </c>
      <c r="K7" s="677">
        <v>1</v>
      </c>
      <c r="L7" s="664">
        <v>1</v>
      </c>
      <c r="M7" s="665">
        <v>1847.49</v>
      </c>
    </row>
    <row r="8" spans="1:13" ht="14.4" customHeight="1" x14ac:dyDescent="0.3">
      <c r="A8" s="660" t="s">
        <v>3513</v>
      </c>
      <c r="B8" s="661" t="s">
        <v>3366</v>
      </c>
      <c r="C8" s="661" t="s">
        <v>1561</v>
      </c>
      <c r="D8" s="661" t="s">
        <v>1562</v>
      </c>
      <c r="E8" s="661" t="s">
        <v>1563</v>
      </c>
      <c r="F8" s="664"/>
      <c r="G8" s="664"/>
      <c r="H8" s="677">
        <v>0</v>
      </c>
      <c r="I8" s="664">
        <v>1</v>
      </c>
      <c r="J8" s="664">
        <v>93.43</v>
      </c>
      <c r="K8" s="677">
        <v>1</v>
      </c>
      <c r="L8" s="664">
        <v>1</v>
      </c>
      <c r="M8" s="665">
        <v>93.43</v>
      </c>
    </row>
    <row r="9" spans="1:13" ht="14.4" customHeight="1" x14ac:dyDescent="0.3">
      <c r="A9" s="660" t="s">
        <v>3513</v>
      </c>
      <c r="B9" s="661" t="s">
        <v>3366</v>
      </c>
      <c r="C9" s="661" t="s">
        <v>3539</v>
      </c>
      <c r="D9" s="661" t="s">
        <v>1562</v>
      </c>
      <c r="E9" s="661" t="s">
        <v>3540</v>
      </c>
      <c r="F9" s="664">
        <v>2</v>
      </c>
      <c r="G9" s="664">
        <v>0</v>
      </c>
      <c r="H9" s="677"/>
      <c r="I9" s="664"/>
      <c r="J9" s="664"/>
      <c r="K9" s="677"/>
      <c r="L9" s="664">
        <v>2</v>
      </c>
      <c r="M9" s="665">
        <v>0</v>
      </c>
    </row>
    <row r="10" spans="1:13" ht="14.4" customHeight="1" x14ac:dyDescent="0.3">
      <c r="A10" s="660" t="s">
        <v>3513</v>
      </c>
      <c r="B10" s="661" t="s">
        <v>3371</v>
      </c>
      <c r="C10" s="661" t="s">
        <v>1330</v>
      </c>
      <c r="D10" s="661" t="s">
        <v>1331</v>
      </c>
      <c r="E10" s="661" t="s">
        <v>3373</v>
      </c>
      <c r="F10" s="664"/>
      <c r="G10" s="664"/>
      <c r="H10" s="677">
        <v>0</v>
      </c>
      <c r="I10" s="664">
        <v>4</v>
      </c>
      <c r="J10" s="664">
        <v>288</v>
      </c>
      <c r="K10" s="677">
        <v>1</v>
      </c>
      <c r="L10" s="664">
        <v>4</v>
      </c>
      <c r="M10" s="665">
        <v>288</v>
      </c>
    </row>
    <row r="11" spans="1:13" ht="14.4" customHeight="1" x14ac:dyDescent="0.3">
      <c r="A11" s="660" t="s">
        <v>3513</v>
      </c>
      <c r="B11" s="661" t="s">
        <v>3377</v>
      </c>
      <c r="C11" s="661" t="s">
        <v>1377</v>
      </c>
      <c r="D11" s="661" t="s">
        <v>1378</v>
      </c>
      <c r="E11" s="661" t="s">
        <v>1165</v>
      </c>
      <c r="F11" s="664"/>
      <c r="G11" s="664"/>
      <c r="H11" s="677">
        <v>0</v>
      </c>
      <c r="I11" s="664">
        <v>2</v>
      </c>
      <c r="J11" s="664">
        <v>70.22</v>
      </c>
      <c r="K11" s="677">
        <v>1</v>
      </c>
      <c r="L11" s="664">
        <v>2</v>
      </c>
      <c r="M11" s="665">
        <v>70.22</v>
      </c>
    </row>
    <row r="12" spans="1:13" ht="14.4" customHeight="1" x14ac:dyDescent="0.3">
      <c r="A12" s="660" t="s">
        <v>3513</v>
      </c>
      <c r="B12" s="661" t="s">
        <v>3377</v>
      </c>
      <c r="C12" s="661" t="s">
        <v>1380</v>
      </c>
      <c r="D12" s="661" t="s">
        <v>1381</v>
      </c>
      <c r="E12" s="661" t="s">
        <v>1382</v>
      </c>
      <c r="F12" s="664"/>
      <c r="G12" s="664"/>
      <c r="H12" s="677">
        <v>0</v>
      </c>
      <c r="I12" s="664">
        <v>2</v>
      </c>
      <c r="J12" s="664">
        <v>140.46</v>
      </c>
      <c r="K12" s="677">
        <v>1</v>
      </c>
      <c r="L12" s="664">
        <v>2</v>
      </c>
      <c r="M12" s="665">
        <v>140.46</v>
      </c>
    </row>
    <row r="13" spans="1:13" ht="14.4" customHeight="1" x14ac:dyDescent="0.3">
      <c r="A13" s="660" t="s">
        <v>3513</v>
      </c>
      <c r="B13" s="661" t="s">
        <v>3383</v>
      </c>
      <c r="C13" s="661" t="s">
        <v>1437</v>
      </c>
      <c r="D13" s="661" t="s">
        <v>1438</v>
      </c>
      <c r="E13" s="661" t="s">
        <v>1165</v>
      </c>
      <c r="F13" s="664"/>
      <c r="G13" s="664"/>
      <c r="H13" s="677">
        <v>0</v>
      </c>
      <c r="I13" s="664">
        <v>1</v>
      </c>
      <c r="J13" s="664">
        <v>48.27</v>
      </c>
      <c r="K13" s="677">
        <v>1</v>
      </c>
      <c r="L13" s="664">
        <v>1</v>
      </c>
      <c r="M13" s="665">
        <v>48.27</v>
      </c>
    </row>
    <row r="14" spans="1:13" ht="14.4" customHeight="1" x14ac:dyDescent="0.3">
      <c r="A14" s="660" t="s">
        <v>3513</v>
      </c>
      <c r="B14" s="661" t="s">
        <v>3385</v>
      </c>
      <c r="C14" s="661" t="s">
        <v>1341</v>
      </c>
      <c r="D14" s="661" t="s">
        <v>3386</v>
      </c>
      <c r="E14" s="661" t="s">
        <v>984</v>
      </c>
      <c r="F14" s="664"/>
      <c r="G14" s="664"/>
      <c r="H14" s="677">
        <v>0</v>
      </c>
      <c r="I14" s="664">
        <v>2</v>
      </c>
      <c r="J14" s="664">
        <v>193.06</v>
      </c>
      <c r="K14" s="677">
        <v>1</v>
      </c>
      <c r="L14" s="664">
        <v>2</v>
      </c>
      <c r="M14" s="665">
        <v>193.06</v>
      </c>
    </row>
    <row r="15" spans="1:13" ht="14.4" customHeight="1" x14ac:dyDescent="0.3">
      <c r="A15" s="660" t="s">
        <v>3513</v>
      </c>
      <c r="B15" s="661" t="s">
        <v>3385</v>
      </c>
      <c r="C15" s="661" t="s">
        <v>1318</v>
      </c>
      <c r="D15" s="661" t="s">
        <v>1319</v>
      </c>
      <c r="E15" s="661" t="s">
        <v>1320</v>
      </c>
      <c r="F15" s="664"/>
      <c r="G15" s="664"/>
      <c r="H15" s="677">
        <v>0</v>
      </c>
      <c r="I15" s="664">
        <v>1</v>
      </c>
      <c r="J15" s="664">
        <v>16.09</v>
      </c>
      <c r="K15" s="677">
        <v>1</v>
      </c>
      <c r="L15" s="664">
        <v>1</v>
      </c>
      <c r="M15" s="665">
        <v>16.09</v>
      </c>
    </row>
    <row r="16" spans="1:13" ht="14.4" customHeight="1" x14ac:dyDescent="0.3">
      <c r="A16" s="660" t="s">
        <v>3513</v>
      </c>
      <c r="B16" s="661" t="s">
        <v>3392</v>
      </c>
      <c r="C16" s="661" t="s">
        <v>3527</v>
      </c>
      <c r="D16" s="661" t="s">
        <v>3528</v>
      </c>
      <c r="E16" s="661" t="s">
        <v>1382</v>
      </c>
      <c r="F16" s="664"/>
      <c r="G16" s="664"/>
      <c r="H16" s="677">
        <v>0</v>
      </c>
      <c r="I16" s="664">
        <v>1</v>
      </c>
      <c r="J16" s="664">
        <v>58.86</v>
      </c>
      <c r="K16" s="677">
        <v>1</v>
      </c>
      <c r="L16" s="664">
        <v>1</v>
      </c>
      <c r="M16" s="665">
        <v>58.86</v>
      </c>
    </row>
    <row r="17" spans="1:13" ht="14.4" customHeight="1" x14ac:dyDescent="0.3">
      <c r="A17" s="660" t="s">
        <v>3513</v>
      </c>
      <c r="B17" s="661" t="s">
        <v>3392</v>
      </c>
      <c r="C17" s="661" t="s">
        <v>1495</v>
      </c>
      <c r="D17" s="661" t="s">
        <v>1500</v>
      </c>
      <c r="E17" s="661" t="s">
        <v>1512</v>
      </c>
      <c r="F17" s="664"/>
      <c r="G17" s="664"/>
      <c r="H17" s="677">
        <v>0</v>
      </c>
      <c r="I17" s="664">
        <v>2</v>
      </c>
      <c r="J17" s="664">
        <v>362.26</v>
      </c>
      <c r="K17" s="677">
        <v>1</v>
      </c>
      <c r="L17" s="664">
        <v>2</v>
      </c>
      <c r="M17" s="665">
        <v>362.26</v>
      </c>
    </row>
    <row r="18" spans="1:13" ht="14.4" customHeight="1" x14ac:dyDescent="0.3">
      <c r="A18" s="660" t="s">
        <v>3514</v>
      </c>
      <c r="B18" s="661" t="s">
        <v>3348</v>
      </c>
      <c r="C18" s="661" t="s">
        <v>1542</v>
      </c>
      <c r="D18" s="661" t="s">
        <v>1385</v>
      </c>
      <c r="E18" s="661" t="s">
        <v>3349</v>
      </c>
      <c r="F18" s="664"/>
      <c r="G18" s="664"/>
      <c r="H18" s="677">
        <v>0</v>
      </c>
      <c r="I18" s="664">
        <v>1</v>
      </c>
      <c r="J18" s="664">
        <v>334.66</v>
      </c>
      <c r="K18" s="677">
        <v>1</v>
      </c>
      <c r="L18" s="664">
        <v>1</v>
      </c>
      <c r="M18" s="665">
        <v>334.66</v>
      </c>
    </row>
    <row r="19" spans="1:13" ht="14.4" customHeight="1" x14ac:dyDescent="0.3">
      <c r="A19" s="660" t="s">
        <v>3514</v>
      </c>
      <c r="B19" s="661" t="s">
        <v>3348</v>
      </c>
      <c r="C19" s="661" t="s">
        <v>3602</v>
      </c>
      <c r="D19" s="661" t="s">
        <v>1385</v>
      </c>
      <c r="E19" s="661" t="s">
        <v>1386</v>
      </c>
      <c r="F19" s="664"/>
      <c r="G19" s="664"/>
      <c r="H19" s="677"/>
      <c r="I19" s="664">
        <v>1</v>
      </c>
      <c r="J19" s="664">
        <v>0</v>
      </c>
      <c r="K19" s="677"/>
      <c r="L19" s="664">
        <v>1</v>
      </c>
      <c r="M19" s="665">
        <v>0</v>
      </c>
    </row>
    <row r="20" spans="1:13" ht="14.4" customHeight="1" x14ac:dyDescent="0.3">
      <c r="A20" s="660" t="s">
        <v>3514</v>
      </c>
      <c r="B20" s="661" t="s">
        <v>3348</v>
      </c>
      <c r="C20" s="661" t="s">
        <v>3603</v>
      </c>
      <c r="D20" s="661" t="s">
        <v>1385</v>
      </c>
      <c r="E20" s="661" t="s">
        <v>3604</v>
      </c>
      <c r="F20" s="664"/>
      <c r="G20" s="664"/>
      <c r="H20" s="677"/>
      <c r="I20" s="664">
        <v>1</v>
      </c>
      <c r="J20" s="664">
        <v>0</v>
      </c>
      <c r="K20" s="677"/>
      <c r="L20" s="664">
        <v>1</v>
      </c>
      <c r="M20" s="665">
        <v>0</v>
      </c>
    </row>
    <row r="21" spans="1:13" ht="14.4" customHeight="1" x14ac:dyDescent="0.3">
      <c r="A21" s="660" t="s">
        <v>3514</v>
      </c>
      <c r="B21" s="661" t="s">
        <v>3363</v>
      </c>
      <c r="C21" s="661" t="s">
        <v>3662</v>
      </c>
      <c r="D21" s="661" t="s">
        <v>3663</v>
      </c>
      <c r="E21" s="661" t="s">
        <v>977</v>
      </c>
      <c r="F21" s="664"/>
      <c r="G21" s="664"/>
      <c r="H21" s="677">
        <v>0</v>
      </c>
      <c r="I21" s="664">
        <v>1</v>
      </c>
      <c r="J21" s="664">
        <v>184.74</v>
      </c>
      <c r="K21" s="677">
        <v>1</v>
      </c>
      <c r="L21" s="664">
        <v>1</v>
      </c>
      <c r="M21" s="665">
        <v>184.74</v>
      </c>
    </row>
    <row r="22" spans="1:13" ht="14.4" customHeight="1" x14ac:dyDescent="0.3">
      <c r="A22" s="660" t="s">
        <v>3514</v>
      </c>
      <c r="B22" s="661" t="s">
        <v>3363</v>
      </c>
      <c r="C22" s="661" t="s">
        <v>3621</v>
      </c>
      <c r="D22" s="661" t="s">
        <v>3622</v>
      </c>
      <c r="E22" s="661" t="s">
        <v>3623</v>
      </c>
      <c r="F22" s="664"/>
      <c r="G22" s="664"/>
      <c r="H22" s="677">
        <v>0</v>
      </c>
      <c r="I22" s="664">
        <v>4</v>
      </c>
      <c r="J22" s="664">
        <v>482.44</v>
      </c>
      <c r="K22" s="677">
        <v>1</v>
      </c>
      <c r="L22" s="664">
        <v>4</v>
      </c>
      <c r="M22" s="665">
        <v>482.44</v>
      </c>
    </row>
    <row r="23" spans="1:13" ht="14.4" customHeight="1" x14ac:dyDescent="0.3">
      <c r="A23" s="660" t="s">
        <v>3514</v>
      </c>
      <c r="B23" s="661" t="s">
        <v>3363</v>
      </c>
      <c r="C23" s="661" t="s">
        <v>1429</v>
      </c>
      <c r="D23" s="661" t="s">
        <v>3364</v>
      </c>
      <c r="E23" s="661" t="s">
        <v>977</v>
      </c>
      <c r="F23" s="664"/>
      <c r="G23" s="664"/>
      <c r="H23" s="677">
        <v>0</v>
      </c>
      <c r="I23" s="664">
        <v>6</v>
      </c>
      <c r="J23" s="664">
        <v>1108.44</v>
      </c>
      <c r="K23" s="677">
        <v>1</v>
      </c>
      <c r="L23" s="664">
        <v>6</v>
      </c>
      <c r="M23" s="665">
        <v>1108.44</v>
      </c>
    </row>
    <row r="24" spans="1:13" ht="14.4" customHeight="1" x14ac:dyDescent="0.3">
      <c r="A24" s="660" t="s">
        <v>3514</v>
      </c>
      <c r="B24" s="661" t="s">
        <v>3365</v>
      </c>
      <c r="C24" s="661" t="s">
        <v>1403</v>
      </c>
      <c r="D24" s="661" t="s">
        <v>606</v>
      </c>
      <c r="E24" s="661" t="s">
        <v>607</v>
      </c>
      <c r="F24" s="664"/>
      <c r="G24" s="664"/>
      <c r="H24" s="677">
        <v>0</v>
      </c>
      <c r="I24" s="664">
        <v>3</v>
      </c>
      <c r="J24" s="664">
        <v>4156.8599999999997</v>
      </c>
      <c r="K24" s="677">
        <v>1</v>
      </c>
      <c r="L24" s="664">
        <v>3</v>
      </c>
      <c r="M24" s="665">
        <v>4156.8599999999997</v>
      </c>
    </row>
    <row r="25" spans="1:13" ht="14.4" customHeight="1" x14ac:dyDescent="0.3">
      <c r="A25" s="660" t="s">
        <v>3514</v>
      </c>
      <c r="B25" s="661" t="s">
        <v>3365</v>
      </c>
      <c r="C25" s="661" t="s">
        <v>1406</v>
      </c>
      <c r="D25" s="661" t="s">
        <v>606</v>
      </c>
      <c r="E25" s="661" t="s">
        <v>1364</v>
      </c>
      <c r="F25" s="664"/>
      <c r="G25" s="664"/>
      <c r="H25" s="677">
        <v>0</v>
      </c>
      <c r="I25" s="664">
        <v>2</v>
      </c>
      <c r="J25" s="664">
        <v>3694.98</v>
      </c>
      <c r="K25" s="677">
        <v>1</v>
      </c>
      <c r="L25" s="664">
        <v>2</v>
      </c>
      <c r="M25" s="665">
        <v>3694.98</v>
      </c>
    </row>
    <row r="26" spans="1:13" ht="14.4" customHeight="1" x14ac:dyDescent="0.3">
      <c r="A26" s="660" t="s">
        <v>3514</v>
      </c>
      <c r="B26" s="661" t="s">
        <v>3365</v>
      </c>
      <c r="C26" s="661" t="s">
        <v>1409</v>
      </c>
      <c r="D26" s="661" t="s">
        <v>606</v>
      </c>
      <c r="E26" s="661" t="s">
        <v>1367</v>
      </c>
      <c r="F26" s="664"/>
      <c r="G26" s="664"/>
      <c r="H26" s="677">
        <v>0</v>
      </c>
      <c r="I26" s="664">
        <v>2</v>
      </c>
      <c r="J26" s="664">
        <v>4618.72</v>
      </c>
      <c r="K26" s="677">
        <v>1</v>
      </c>
      <c r="L26" s="664">
        <v>2</v>
      </c>
      <c r="M26" s="665">
        <v>4618.72</v>
      </c>
    </row>
    <row r="27" spans="1:13" ht="14.4" customHeight="1" x14ac:dyDescent="0.3">
      <c r="A27" s="660" t="s">
        <v>3514</v>
      </c>
      <c r="B27" s="661" t="s">
        <v>3366</v>
      </c>
      <c r="C27" s="661" t="s">
        <v>1561</v>
      </c>
      <c r="D27" s="661" t="s">
        <v>1562</v>
      </c>
      <c r="E27" s="661" t="s">
        <v>1563</v>
      </c>
      <c r="F27" s="664"/>
      <c r="G27" s="664"/>
      <c r="H27" s="677">
        <v>0</v>
      </c>
      <c r="I27" s="664">
        <v>11</v>
      </c>
      <c r="J27" s="664">
        <v>1027.73</v>
      </c>
      <c r="K27" s="677">
        <v>1</v>
      </c>
      <c r="L27" s="664">
        <v>11</v>
      </c>
      <c r="M27" s="665">
        <v>1027.73</v>
      </c>
    </row>
    <row r="28" spans="1:13" ht="14.4" customHeight="1" x14ac:dyDescent="0.3">
      <c r="A28" s="660" t="s">
        <v>3514</v>
      </c>
      <c r="B28" s="661" t="s">
        <v>3367</v>
      </c>
      <c r="C28" s="661" t="s">
        <v>1433</v>
      </c>
      <c r="D28" s="661" t="s">
        <v>1434</v>
      </c>
      <c r="E28" s="661" t="s">
        <v>3368</v>
      </c>
      <c r="F28" s="664"/>
      <c r="G28" s="664"/>
      <c r="H28" s="677">
        <v>0</v>
      </c>
      <c r="I28" s="664">
        <v>13</v>
      </c>
      <c r="J28" s="664">
        <v>26342.16</v>
      </c>
      <c r="K28" s="677">
        <v>1</v>
      </c>
      <c r="L28" s="664">
        <v>13</v>
      </c>
      <c r="M28" s="665">
        <v>26342.16</v>
      </c>
    </row>
    <row r="29" spans="1:13" ht="14.4" customHeight="1" x14ac:dyDescent="0.3">
      <c r="A29" s="660" t="s">
        <v>3514</v>
      </c>
      <c r="B29" s="661" t="s">
        <v>3367</v>
      </c>
      <c r="C29" s="661" t="s">
        <v>3571</v>
      </c>
      <c r="D29" s="661" t="s">
        <v>3572</v>
      </c>
      <c r="E29" s="661" t="s">
        <v>3573</v>
      </c>
      <c r="F29" s="664"/>
      <c r="G29" s="664"/>
      <c r="H29" s="677">
        <v>0</v>
      </c>
      <c r="I29" s="664">
        <v>7</v>
      </c>
      <c r="J29" s="664">
        <v>14184.24</v>
      </c>
      <c r="K29" s="677">
        <v>1</v>
      </c>
      <c r="L29" s="664">
        <v>7</v>
      </c>
      <c r="M29" s="665">
        <v>14184.24</v>
      </c>
    </row>
    <row r="30" spans="1:13" ht="14.4" customHeight="1" x14ac:dyDescent="0.3">
      <c r="A30" s="660" t="s">
        <v>3514</v>
      </c>
      <c r="B30" s="661" t="s">
        <v>3371</v>
      </c>
      <c r="C30" s="661" t="s">
        <v>1330</v>
      </c>
      <c r="D30" s="661" t="s">
        <v>1331</v>
      </c>
      <c r="E30" s="661" t="s">
        <v>3373</v>
      </c>
      <c r="F30" s="664"/>
      <c r="G30" s="664"/>
      <c r="H30" s="677">
        <v>0</v>
      </c>
      <c r="I30" s="664">
        <v>5</v>
      </c>
      <c r="J30" s="664">
        <v>360</v>
      </c>
      <c r="K30" s="677">
        <v>1</v>
      </c>
      <c r="L30" s="664">
        <v>5</v>
      </c>
      <c r="M30" s="665">
        <v>360</v>
      </c>
    </row>
    <row r="31" spans="1:13" ht="14.4" customHeight="1" x14ac:dyDescent="0.3">
      <c r="A31" s="660" t="s">
        <v>3514</v>
      </c>
      <c r="B31" s="661" t="s">
        <v>3376</v>
      </c>
      <c r="C31" s="661" t="s">
        <v>1388</v>
      </c>
      <c r="D31" s="661" t="s">
        <v>1389</v>
      </c>
      <c r="E31" s="661" t="s">
        <v>1266</v>
      </c>
      <c r="F31" s="664"/>
      <c r="G31" s="664"/>
      <c r="H31" s="677">
        <v>0</v>
      </c>
      <c r="I31" s="664">
        <v>3</v>
      </c>
      <c r="J31" s="664">
        <v>196.62</v>
      </c>
      <c r="K31" s="677">
        <v>1</v>
      </c>
      <c r="L31" s="664">
        <v>3</v>
      </c>
      <c r="M31" s="665">
        <v>196.62</v>
      </c>
    </row>
    <row r="32" spans="1:13" ht="14.4" customHeight="1" x14ac:dyDescent="0.3">
      <c r="A32" s="660" t="s">
        <v>3514</v>
      </c>
      <c r="B32" s="661" t="s">
        <v>3377</v>
      </c>
      <c r="C32" s="661" t="s">
        <v>1377</v>
      </c>
      <c r="D32" s="661" t="s">
        <v>1378</v>
      </c>
      <c r="E32" s="661" t="s">
        <v>1165</v>
      </c>
      <c r="F32" s="664"/>
      <c r="G32" s="664"/>
      <c r="H32" s="677">
        <v>0</v>
      </c>
      <c r="I32" s="664">
        <v>23</v>
      </c>
      <c r="J32" s="664">
        <v>807.53</v>
      </c>
      <c r="K32" s="677">
        <v>1</v>
      </c>
      <c r="L32" s="664">
        <v>23</v>
      </c>
      <c r="M32" s="665">
        <v>807.53</v>
      </c>
    </row>
    <row r="33" spans="1:13" ht="14.4" customHeight="1" x14ac:dyDescent="0.3">
      <c r="A33" s="660" t="s">
        <v>3514</v>
      </c>
      <c r="B33" s="661" t="s">
        <v>3377</v>
      </c>
      <c r="C33" s="661" t="s">
        <v>1380</v>
      </c>
      <c r="D33" s="661" t="s">
        <v>1381</v>
      </c>
      <c r="E33" s="661" t="s">
        <v>1382</v>
      </c>
      <c r="F33" s="664"/>
      <c r="G33" s="664"/>
      <c r="H33" s="677">
        <v>0</v>
      </c>
      <c r="I33" s="664">
        <v>7</v>
      </c>
      <c r="J33" s="664">
        <v>491.61</v>
      </c>
      <c r="K33" s="677">
        <v>1</v>
      </c>
      <c r="L33" s="664">
        <v>7</v>
      </c>
      <c r="M33" s="665">
        <v>491.61</v>
      </c>
    </row>
    <row r="34" spans="1:13" ht="14.4" customHeight="1" x14ac:dyDescent="0.3">
      <c r="A34" s="660" t="s">
        <v>3514</v>
      </c>
      <c r="B34" s="661" t="s">
        <v>3377</v>
      </c>
      <c r="C34" s="661" t="s">
        <v>3684</v>
      </c>
      <c r="D34" s="661" t="s">
        <v>3685</v>
      </c>
      <c r="E34" s="661" t="s">
        <v>1165</v>
      </c>
      <c r="F34" s="664">
        <v>3</v>
      </c>
      <c r="G34" s="664">
        <v>105.33</v>
      </c>
      <c r="H34" s="677">
        <v>1</v>
      </c>
      <c r="I34" s="664"/>
      <c r="J34" s="664"/>
      <c r="K34" s="677">
        <v>0</v>
      </c>
      <c r="L34" s="664">
        <v>3</v>
      </c>
      <c r="M34" s="665">
        <v>105.33</v>
      </c>
    </row>
    <row r="35" spans="1:13" ht="14.4" customHeight="1" x14ac:dyDescent="0.3">
      <c r="A35" s="660" t="s">
        <v>3514</v>
      </c>
      <c r="B35" s="661" t="s">
        <v>3379</v>
      </c>
      <c r="C35" s="661" t="s">
        <v>1506</v>
      </c>
      <c r="D35" s="661" t="s">
        <v>1507</v>
      </c>
      <c r="E35" s="661" t="s">
        <v>1508</v>
      </c>
      <c r="F35" s="664"/>
      <c r="G35" s="664"/>
      <c r="H35" s="677">
        <v>0</v>
      </c>
      <c r="I35" s="664">
        <v>13</v>
      </c>
      <c r="J35" s="664">
        <v>688.61</v>
      </c>
      <c r="K35" s="677">
        <v>1</v>
      </c>
      <c r="L35" s="664">
        <v>13</v>
      </c>
      <c r="M35" s="665">
        <v>688.61</v>
      </c>
    </row>
    <row r="36" spans="1:13" ht="14.4" customHeight="1" x14ac:dyDescent="0.3">
      <c r="A36" s="660" t="s">
        <v>3514</v>
      </c>
      <c r="B36" s="661" t="s">
        <v>3381</v>
      </c>
      <c r="C36" s="661" t="s">
        <v>4096</v>
      </c>
      <c r="D36" s="661" t="s">
        <v>4097</v>
      </c>
      <c r="E36" s="661" t="s">
        <v>4098</v>
      </c>
      <c r="F36" s="664">
        <v>1</v>
      </c>
      <c r="G36" s="664">
        <v>503.02</v>
      </c>
      <c r="H36" s="677">
        <v>1</v>
      </c>
      <c r="I36" s="664"/>
      <c r="J36" s="664"/>
      <c r="K36" s="677">
        <v>0</v>
      </c>
      <c r="L36" s="664">
        <v>1</v>
      </c>
      <c r="M36" s="665">
        <v>503.02</v>
      </c>
    </row>
    <row r="37" spans="1:13" ht="14.4" customHeight="1" x14ac:dyDescent="0.3">
      <c r="A37" s="660" t="s">
        <v>3514</v>
      </c>
      <c r="B37" s="661" t="s">
        <v>3383</v>
      </c>
      <c r="C37" s="661" t="s">
        <v>1437</v>
      </c>
      <c r="D37" s="661" t="s">
        <v>1438</v>
      </c>
      <c r="E37" s="661" t="s">
        <v>1165</v>
      </c>
      <c r="F37" s="664"/>
      <c r="G37" s="664"/>
      <c r="H37" s="677">
        <v>0</v>
      </c>
      <c r="I37" s="664">
        <v>5</v>
      </c>
      <c r="J37" s="664">
        <v>241.35000000000002</v>
      </c>
      <c r="K37" s="677">
        <v>1</v>
      </c>
      <c r="L37" s="664">
        <v>5</v>
      </c>
      <c r="M37" s="665">
        <v>241.35000000000002</v>
      </c>
    </row>
    <row r="38" spans="1:13" ht="14.4" customHeight="1" x14ac:dyDescent="0.3">
      <c r="A38" s="660" t="s">
        <v>3514</v>
      </c>
      <c r="B38" s="661" t="s">
        <v>3383</v>
      </c>
      <c r="C38" s="661" t="s">
        <v>2752</v>
      </c>
      <c r="D38" s="661" t="s">
        <v>1539</v>
      </c>
      <c r="E38" s="661" t="s">
        <v>3450</v>
      </c>
      <c r="F38" s="664"/>
      <c r="G38" s="664"/>
      <c r="H38" s="677">
        <v>0</v>
      </c>
      <c r="I38" s="664">
        <v>3</v>
      </c>
      <c r="J38" s="664">
        <v>289.59000000000003</v>
      </c>
      <c r="K38" s="677">
        <v>1</v>
      </c>
      <c r="L38" s="664">
        <v>3</v>
      </c>
      <c r="M38" s="665">
        <v>289.59000000000003</v>
      </c>
    </row>
    <row r="39" spans="1:13" ht="14.4" customHeight="1" x14ac:dyDescent="0.3">
      <c r="A39" s="660" t="s">
        <v>3514</v>
      </c>
      <c r="B39" s="661" t="s">
        <v>3383</v>
      </c>
      <c r="C39" s="661" t="s">
        <v>1538</v>
      </c>
      <c r="D39" s="661" t="s">
        <v>1539</v>
      </c>
      <c r="E39" s="661" t="s">
        <v>3384</v>
      </c>
      <c r="F39" s="664"/>
      <c r="G39" s="664"/>
      <c r="H39" s="677">
        <v>0</v>
      </c>
      <c r="I39" s="664">
        <v>2</v>
      </c>
      <c r="J39" s="664">
        <v>579.24</v>
      </c>
      <c r="K39" s="677">
        <v>1</v>
      </c>
      <c r="L39" s="664">
        <v>2</v>
      </c>
      <c r="M39" s="665">
        <v>579.24</v>
      </c>
    </row>
    <row r="40" spans="1:13" ht="14.4" customHeight="1" x14ac:dyDescent="0.3">
      <c r="A40" s="660" t="s">
        <v>3514</v>
      </c>
      <c r="B40" s="661" t="s">
        <v>3385</v>
      </c>
      <c r="C40" s="661" t="s">
        <v>1341</v>
      </c>
      <c r="D40" s="661" t="s">
        <v>3386</v>
      </c>
      <c r="E40" s="661" t="s">
        <v>984</v>
      </c>
      <c r="F40" s="664"/>
      <c r="G40" s="664"/>
      <c r="H40" s="677">
        <v>0</v>
      </c>
      <c r="I40" s="664">
        <v>7</v>
      </c>
      <c r="J40" s="664">
        <v>675.71</v>
      </c>
      <c r="K40" s="677">
        <v>1</v>
      </c>
      <c r="L40" s="664">
        <v>7</v>
      </c>
      <c r="M40" s="665">
        <v>675.71</v>
      </c>
    </row>
    <row r="41" spans="1:13" ht="14.4" customHeight="1" x14ac:dyDescent="0.3">
      <c r="A41" s="660" t="s">
        <v>3514</v>
      </c>
      <c r="B41" s="661" t="s">
        <v>3385</v>
      </c>
      <c r="C41" s="661" t="s">
        <v>3607</v>
      </c>
      <c r="D41" s="661" t="s">
        <v>1319</v>
      </c>
      <c r="E41" s="661" t="s">
        <v>3608</v>
      </c>
      <c r="F41" s="664"/>
      <c r="G41" s="664"/>
      <c r="H41" s="677">
        <v>0</v>
      </c>
      <c r="I41" s="664">
        <v>8</v>
      </c>
      <c r="J41" s="664">
        <v>193.12</v>
      </c>
      <c r="K41" s="677">
        <v>1</v>
      </c>
      <c r="L41" s="664">
        <v>8</v>
      </c>
      <c r="M41" s="665">
        <v>193.12</v>
      </c>
    </row>
    <row r="42" spans="1:13" ht="14.4" customHeight="1" x14ac:dyDescent="0.3">
      <c r="A42" s="660" t="s">
        <v>3514</v>
      </c>
      <c r="B42" s="661" t="s">
        <v>3385</v>
      </c>
      <c r="C42" s="661" t="s">
        <v>1395</v>
      </c>
      <c r="D42" s="661" t="s">
        <v>3387</v>
      </c>
      <c r="E42" s="661" t="s">
        <v>980</v>
      </c>
      <c r="F42" s="664"/>
      <c r="G42" s="664"/>
      <c r="H42" s="677">
        <v>0</v>
      </c>
      <c r="I42" s="664">
        <v>6</v>
      </c>
      <c r="J42" s="664">
        <v>289.62</v>
      </c>
      <c r="K42" s="677">
        <v>1</v>
      </c>
      <c r="L42" s="664">
        <v>6</v>
      </c>
      <c r="M42" s="665">
        <v>289.62</v>
      </c>
    </row>
    <row r="43" spans="1:13" ht="14.4" customHeight="1" x14ac:dyDescent="0.3">
      <c r="A43" s="660" t="s">
        <v>3514</v>
      </c>
      <c r="B43" s="661" t="s">
        <v>3388</v>
      </c>
      <c r="C43" s="661" t="s">
        <v>1503</v>
      </c>
      <c r="D43" s="661" t="s">
        <v>3389</v>
      </c>
      <c r="E43" s="661" t="s">
        <v>1299</v>
      </c>
      <c r="F43" s="664"/>
      <c r="G43" s="664"/>
      <c r="H43" s="677">
        <v>0</v>
      </c>
      <c r="I43" s="664">
        <v>1</v>
      </c>
      <c r="J43" s="664">
        <v>291.82</v>
      </c>
      <c r="K43" s="677">
        <v>1</v>
      </c>
      <c r="L43" s="664">
        <v>1</v>
      </c>
      <c r="M43" s="665">
        <v>291.82</v>
      </c>
    </row>
    <row r="44" spans="1:13" ht="14.4" customHeight="1" x14ac:dyDescent="0.3">
      <c r="A44" s="660" t="s">
        <v>3514</v>
      </c>
      <c r="B44" s="661" t="s">
        <v>3388</v>
      </c>
      <c r="C44" s="661" t="s">
        <v>3606</v>
      </c>
      <c r="D44" s="661" t="s">
        <v>1546</v>
      </c>
      <c r="E44" s="661" t="s">
        <v>1088</v>
      </c>
      <c r="F44" s="664"/>
      <c r="G44" s="664"/>
      <c r="H44" s="677">
        <v>0</v>
      </c>
      <c r="I44" s="664">
        <v>2</v>
      </c>
      <c r="J44" s="664">
        <v>389.08</v>
      </c>
      <c r="K44" s="677">
        <v>1</v>
      </c>
      <c r="L44" s="664">
        <v>2</v>
      </c>
      <c r="M44" s="665">
        <v>389.08</v>
      </c>
    </row>
    <row r="45" spans="1:13" ht="14.4" customHeight="1" x14ac:dyDescent="0.3">
      <c r="A45" s="660" t="s">
        <v>3514</v>
      </c>
      <c r="B45" s="661" t="s">
        <v>3390</v>
      </c>
      <c r="C45" s="661" t="s">
        <v>2762</v>
      </c>
      <c r="D45" s="661" t="s">
        <v>2763</v>
      </c>
      <c r="E45" s="661" t="s">
        <v>1799</v>
      </c>
      <c r="F45" s="664"/>
      <c r="G45" s="664"/>
      <c r="H45" s="677">
        <v>0</v>
      </c>
      <c r="I45" s="664">
        <v>1</v>
      </c>
      <c r="J45" s="664">
        <v>204.76</v>
      </c>
      <c r="K45" s="677">
        <v>1</v>
      </c>
      <c r="L45" s="664">
        <v>1</v>
      </c>
      <c r="M45" s="665">
        <v>204.76</v>
      </c>
    </row>
    <row r="46" spans="1:13" ht="14.4" customHeight="1" x14ac:dyDescent="0.3">
      <c r="A46" s="660" t="s">
        <v>3514</v>
      </c>
      <c r="B46" s="661" t="s">
        <v>4546</v>
      </c>
      <c r="C46" s="661" t="s">
        <v>4057</v>
      </c>
      <c r="D46" s="661" t="s">
        <v>4058</v>
      </c>
      <c r="E46" s="661" t="s">
        <v>4059</v>
      </c>
      <c r="F46" s="664"/>
      <c r="G46" s="664"/>
      <c r="H46" s="677">
        <v>0</v>
      </c>
      <c r="I46" s="664">
        <v>2</v>
      </c>
      <c r="J46" s="664">
        <v>109.96</v>
      </c>
      <c r="K46" s="677">
        <v>1</v>
      </c>
      <c r="L46" s="664">
        <v>2</v>
      </c>
      <c r="M46" s="665">
        <v>109.96</v>
      </c>
    </row>
    <row r="47" spans="1:13" ht="14.4" customHeight="1" x14ac:dyDescent="0.3">
      <c r="A47" s="660" t="s">
        <v>3514</v>
      </c>
      <c r="B47" s="661" t="s">
        <v>4546</v>
      </c>
      <c r="C47" s="661" t="s">
        <v>4060</v>
      </c>
      <c r="D47" s="661" t="s">
        <v>4061</v>
      </c>
      <c r="E47" s="661" t="s">
        <v>4062</v>
      </c>
      <c r="F47" s="664"/>
      <c r="G47" s="664"/>
      <c r="H47" s="677">
        <v>0</v>
      </c>
      <c r="I47" s="664">
        <v>1</v>
      </c>
      <c r="J47" s="664">
        <v>329.88</v>
      </c>
      <c r="K47" s="677">
        <v>1</v>
      </c>
      <c r="L47" s="664">
        <v>1</v>
      </c>
      <c r="M47" s="665">
        <v>329.88</v>
      </c>
    </row>
    <row r="48" spans="1:13" ht="14.4" customHeight="1" x14ac:dyDescent="0.3">
      <c r="A48" s="660" t="s">
        <v>3514</v>
      </c>
      <c r="B48" s="661" t="s">
        <v>3391</v>
      </c>
      <c r="C48" s="661" t="s">
        <v>1487</v>
      </c>
      <c r="D48" s="661" t="s">
        <v>1488</v>
      </c>
      <c r="E48" s="661" t="s">
        <v>1489</v>
      </c>
      <c r="F48" s="664"/>
      <c r="G48" s="664"/>
      <c r="H48" s="677">
        <v>0</v>
      </c>
      <c r="I48" s="664">
        <v>1</v>
      </c>
      <c r="J48" s="664">
        <v>109.97</v>
      </c>
      <c r="K48" s="677">
        <v>1</v>
      </c>
      <c r="L48" s="664">
        <v>1</v>
      </c>
      <c r="M48" s="665">
        <v>109.97</v>
      </c>
    </row>
    <row r="49" spans="1:13" ht="14.4" customHeight="1" x14ac:dyDescent="0.3">
      <c r="A49" s="660" t="s">
        <v>3514</v>
      </c>
      <c r="B49" s="661" t="s">
        <v>3391</v>
      </c>
      <c r="C49" s="661" t="s">
        <v>4088</v>
      </c>
      <c r="D49" s="661" t="s">
        <v>1488</v>
      </c>
      <c r="E49" s="661" t="s">
        <v>4089</v>
      </c>
      <c r="F49" s="664"/>
      <c r="G49" s="664"/>
      <c r="H49" s="677">
        <v>0</v>
      </c>
      <c r="I49" s="664">
        <v>1</v>
      </c>
      <c r="J49" s="664">
        <v>366.53</v>
      </c>
      <c r="K49" s="677">
        <v>1</v>
      </c>
      <c r="L49" s="664">
        <v>1</v>
      </c>
      <c r="M49" s="665">
        <v>366.53</v>
      </c>
    </row>
    <row r="50" spans="1:13" ht="14.4" customHeight="1" x14ac:dyDescent="0.3">
      <c r="A50" s="660" t="s">
        <v>3514</v>
      </c>
      <c r="B50" s="661" t="s">
        <v>4547</v>
      </c>
      <c r="C50" s="661" t="s">
        <v>4064</v>
      </c>
      <c r="D50" s="661" t="s">
        <v>4065</v>
      </c>
      <c r="E50" s="661" t="s">
        <v>1299</v>
      </c>
      <c r="F50" s="664"/>
      <c r="G50" s="664"/>
      <c r="H50" s="677">
        <v>0</v>
      </c>
      <c r="I50" s="664">
        <v>1</v>
      </c>
      <c r="J50" s="664">
        <v>77.790000000000006</v>
      </c>
      <c r="K50" s="677">
        <v>1</v>
      </c>
      <c r="L50" s="664">
        <v>1</v>
      </c>
      <c r="M50" s="665">
        <v>77.790000000000006</v>
      </c>
    </row>
    <row r="51" spans="1:13" ht="14.4" customHeight="1" x14ac:dyDescent="0.3">
      <c r="A51" s="660" t="s">
        <v>3514</v>
      </c>
      <c r="B51" s="661" t="s">
        <v>4548</v>
      </c>
      <c r="C51" s="661" t="s">
        <v>4082</v>
      </c>
      <c r="D51" s="661" t="s">
        <v>4083</v>
      </c>
      <c r="E51" s="661" t="s">
        <v>1290</v>
      </c>
      <c r="F51" s="664"/>
      <c r="G51" s="664"/>
      <c r="H51" s="677">
        <v>0</v>
      </c>
      <c r="I51" s="664">
        <v>1</v>
      </c>
      <c r="J51" s="664">
        <v>98.11</v>
      </c>
      <c r="K51" s="677">
        <v>1</v>
      </c>
      <c r="L51" s="664">
        <v>1</v>
      </c>
      <c r="M51" s="665">
        <v>98.11</v>
      </c>
    </row>
    <row r="52" spans="1:13" ht="14.4" customHeight="1" x14ac:dyDescent="0.3">
      <c r="A52" s="660" t="s">
        <v>3514</v>
      </c>
      <c r="B52" s="661" t="s">
        <v>3392</v>
      </c>
      <c r="C52" s="661" t="s">
        <v>3562</v>
      </c>
      <c r="D52" s="661" t="s">
        <v>3563</v>
      </c>
      <c r="E52" s="661" t="s">
        <v>3564</v>
      </c>
      <c r="F52" s="664"/>
      <c r="G52" s="664"/>
      <c r="H52" s="677">
        <v>0</v>
      </c>
      <c r="I52" s="664">
        <v>2</v>
      </c>
      <c r="J52" s="664">
        <v>557.28</v>
      </c>
      <c r="K52" s="677">
        <v>1</v>
      </c>
      <c r="L52" s="664">
        <v>2</v>
      </c>
      <c r="M52" s="665">
        <v>557.28</v>
      </c>
    </row>
    <row r="53" spans="1:13" ht="14.4" customHeight="1" x14ac:dyDescent="0.3">
      <c r="A53" s="660" t="s">
        <v>3514</v>
      </c>
      <c r="B53" s="661" t="s">
        <v>3392</v>
      </c>
      <c r="C53" s="661" t="s">
        <v>1421</v>
      </c>
      <c r="D53" s="661" t="s">
        <v>1426</v>
      </c>
      <c r="E53" s="661" t="s">
        <v>931</v>
      </c>
      <c r="F53" s="664"/>
      <c r="G53" s="664"/>
      <c r="H53" s="677">
        <v>0</v>
      </c>
      <c r="I53" s="664">
        <v>3</v>
      </c>
      <c r="J53" s="664">
        <v>360.37</v>
      </c>
      <c r="K53" s="677">
        <v>1</v>
      </c>
      <c r="L53" s="664">
        <v>3</v>
      </c>
      <c r="M53" s="665">
        <v>360.37</v>
      </c>
    </row>
    <row r="54" spans="1:13" ht="14.4" customHeight="1" x14ac:dyDescent="0.3">
      <c r="A54" s="660" t="s">
        <v>3514</v>
      </c>
      <c r="B54" s="661" t="s">
        <v>3392</v>
      </c>
      <c r="C54" s="661" t="s">
        <v>1425</v>
      </c>
      <c r="D54" s="661" t="s">
        <v>1426</v>
      </c>
      <c r="E54" s="661" t="s">
        <v>3393</v>
      </c>
      <c r="F54" s="664"/>
      <c r="G54" s="664"/>
      <c r="H54" s="677">
        <v>0</v>
      </c>
      <c r="I54" s="664">
        <v>4</v>
      </c>
      <c r="J54" s="664">
        <v>1641.5300000000002</v>
      </c>
      <c r="K54" s="677">
        <v>1</v>
      </c>
      <c r="L54" s="664">
        <v>4</v>
      </c>
      <c r="M54" s="665">
        <v>1641.5300000000002</v>
      </c>
    </row>
    <row r="55" spans="1:13" ht="14.4" customHeight="1" x14ac:dyDescent="0.3">
      <c r="A55" s="660" t="s">
        <v>3514</v>
      </c>
      <c r="B55" s="661" t="s">
        <v>3392</v>
      </c>
      <c r="C55" s="661" t="s">
        <v>1495</v>
      </c>
      <c r="D55" s="661" t="s">
        <v>1500</v>
      </c>
      <c r="E55" s="661" t="s">
        <v>1512</v>
      </c>
      <c r="F55" s="664"/>
      <c r="G55" s="664"/>
      <c r="H55" s="677">
        <v>0</v>
      </c>
      <c r="I55" s="664">
        <v>7</v>
      </c>
      <c r="J55" s="664">
        <v>1351.7</v>
      </c>
      <c r="K55" s="677">
        <v>1</v>
      </c>
      <c r="L55" s="664">
        <v>7</v>
      </c>
      <c r="M55" s="665">
        <v>1351.7</v>
      </c>
    </row>
    <row r="56" spans="1:13" ht="14.4" customHeight="1" x14ac:dyDescent="0.3">
      <c r="A56" s="660" t="s">
        <v>3514</v>
      </c>
      <c r="B56" s="661" t="s">
        <v>3392</v>
      </c>
      <c r="C56" s="661" t="s">
        <v>1499</v>
      </c>
      <c r="D56" s="661" t="s">
        <v>1500</v>
      </c>
      <c r="E56" s="661" t="s">
        <v>3394</v>
      </c>
      <c r="F56" s="664"/>
      <c r="G56" s="664"/>
      <c r="H56" s="677">
        <v>0</v>
      </c>
      <c r="I56" s="664">
        <v>1</v>
      </c>
      <c r="J56" s="664">
        <v>643.69000000000005</v>
      </c>
      <c r="K56" s="677">
        <v>1</v>
      </c>
      <c r="L56" s="664">
        <v>1</v>
      </c>
      <c r="M56" s="665">
        <v>643.69000000000005</v>
      </c>
    </row>
    <row r="57" spans="1:13" ht="14.4" customHeight="1" x14ac:dyDescent="0.3">
      <c r="A57" s="660" t="s">
        <v>3514</v>
      </c>
      <c r="B57" s="661" t="s">
        <v>3395</v>
      </c>
      <c r="C57" s="661" t="s">
        <v>1446</v>
      </c>
      <c r="D57" s="661" t="s">
        <v>1447</v>
      </c>
      <c r="E57" s="661" t="s">
        <v>931</v>
      </c>
      <c r="F57" s="664"/>
      <c r="G57" s="664"/>
      <c r="H57" s="677">
        <v>0</v>
      </c>
      <c r="I57" s="664">
        <v>1</v>
      </c>
      <c r="J57" s="664">
        <v>193.1</v>
      </c>
      <c r="K57" s="677">
        <v>1</v>
      </c>
      <c r="L57" s="664">
        <v>1</v>
      </c>
      <c r="M57" s="665">
        <v>193.1</v>
      </c>
    </row>
    <row r="58" spans="1:13" ht="14.4" customHeight="1" x14ac:dyDescent="0.3">
      <c r="A58" s="660" t="s">
        <v>3514</v>
      </c>
      <c r="B58" s="661" t="s">
        <v>3401</v>
      </c>
      <c r="C58" s="661" t="s">
        <v>2089</v>
      </c>
      <c r="D58" s="661" t="s">
        <v>2090</v>
      </c>
      <c r="E58" s="661" t="s">
        <v>3465</v>
      </c>
      <c r="F58" s="664"/>
      <c r="G58" s="664"/>
      <c r="H58" s="677">
        <v>0</v>
      </c>
      <c r="I58" s="664">
        <v>1</v>
      </c>
      <c r="J58" s="664">
        <v>82.99</v>
      </c>
      <c r="K58" s="677">
        <v>1</v>
      </c>
      <c r="L58" s="664">
        <v>1</v>
      </c>
      <c r="M58" s="665">
        <v>82.99</v>
      </c>
    </row>
    <row r="59" spans="1:13" ht="14.4" customHeight="1" x14ac:dyDescent="0.3">
      <c r="A59" s="660" t="s">
        <v>3514</v>
      </c>
      <c r="B59" s="661" t="s">
        <v>3431</v>
      </c>
      <c r="C59" s="661" t="s">
        <v>1653</v>
      </c>
      <c r="D59" s="661" t="s">
        <v>1654</v>
      </c>
      <c r="E59" s="661" t="s">
        <v>3432</v>
      </c>
      <c r="F59" s="664"/>
      <c r="G59" s="664"/>
      <c r="H59" s="677">
        <v>0</v>
      </c>
      <c r="I59" s="664">
        <v>1</v>
      </c>
      <c r="J59" s="664">
        <v>66.819999999999993</v>
      </c>
      <c r="K59" s="677">
        <v>1</v>
      </c>
      <c r="L59" s="664">
        <v>1</v>
      </c>
      <c r="M59" s="665">
        <v>66.819999999999993</v>
      </c>
    </row>
    <row r="60" spans="1:13" ht="14.4" customHeight="1" x14ac:dyDescent="0.3">
      <c r="A60" s="660" t="s">
        <v>3514</v>
      </c>
      <c r="B60" s="661" t="s">
        <v>3481</v>
      </c>
      <c r="C60" s="661" t="s">
        <v>3575</v>
      </c>
      <c r="D60" s="661" t="s">
        <v>2237</v>
      </c>
      <c r="E60" s="661" t="s">
        <v>3576</v>
      </c>
      <c r="F60" s="664"/>
      <c r="G60" s="664"/>
      <c r="H60" s="677">
        <v>0</v>
      </c>
      <c r="I60" s="664">
        <v>2</v>
      </c>
      <c r="J60" s="664">
        <v>1496.42</v>
      </c>
      <c r="K60" s="677">
        <v>1</v>
      </c>
      <c r="L60" s="664">
        <v>2</v>
      </c>
      <c r="M60" s="665">
        <v>1496.42</v>
      </c>
    </row>
    <row r="61" spans="1:13" ht="14.4" customHeight="1" x14ac:dyDescent="0.3">
      <c r="A61" s="660" t="s">
        <v>3514</v>
      </c>
      <c r="B61" s="661" t="s">
        <v>3437</v>
      </c>
      <c r="C61" s="661" t="s">
        <v>4067</v>
      </c>
      <c r="D61" s="661" t="s">
        <v>4068</v>
      </c>
      <c r="E61" s="661" t="s">
        <v>4069</v>
      </c>
      <c r="F61" s="664">
        <v>3</v>
      </c>
      <c r="G61" s="664">
        <v>145.26</v>
      </c>
      <c r="H61" s="677">
        <v>1</v>
      </c>
      <c r="I61" s="664"/>
      <c r="J61" s="664"/>
      <c r="K61" s="677">
        <v>0</v>
      </c>
      <c r="L61" s="664">
        <v>3</v>
      </c>
      <c r="M61" s="665">
        <v>145.26</v>
      </c>
    </row>
    <row r="62" spans="1:13" ht="14.4" customHeight="1" x14ac:dyDescent="0.3">
      <c r="A62" s="660" t="s">
        <v>3514</v>
      </c>
      <c r="B62" s="661" t="s">
        <v>4549</v>
      </c>
      <c r="C62" s="661" t="s">
        <v>4085</v>
      </c>
      <c r="D62" s="661" t="s">
        <v>4086</v>
      </c>
      <c r="E62" s="661" t="s">
        <v>4087</v>
      </c>
      <c r="F62" s="664"/>
      <c r="G62" s="664"/>
      <c r="H62" s="677">
        <v>0</v>
      </c>
      <c r="I62" s="664">
        <v>3</v>
      </c>
      <c r="J62" s="664">
        <v>120.75</v>
      </c>
      <c r="K62" s="677">
        <v>1</v>
      </c>
      <c r="L62" s="664">
        <v>3</v>
      </c>
      <c r="M62" s="665">
        <v>120.75</v>
      </c>
    </row>
    <row r="63" spans="1:13" ht="14.4" customHeight="1" x14ac:dyDescent="0.3">
      <c r="A63" s="660" t="s">
        <v>3514</v>
      </c>
      <c r="B63" s="661" t="s">
        <v>3440</v>
      </c>
      <c r="C63" s="661" t="s">
        <v>1418</v>
      </c>
      <c r="D63" s="661" t="s">
        <v>3443</v>
      </c>
      <c r="E63" s="661" t="s">
        <v>3442</v>
      </c>
      <c r="F63" s="664"/>
      <c r="G63" s="664"/>
      <c r="H63" s="677">
        <v>0</v>
      </c>
      <c r="I63" s="664">
        <v>6</v>
      </c>
      <c r="J63" s="664">
        <v>40.08</v>
      </c>
      <c r="K63" s="677">
        <v>1</v>
      </c>
      <c r="L63" s="664">
        <v>6</v>
      </c>
      <c r="M63" s="665">
        <v>40.08</v>
      </c>
    </row>
    <row r="64" spans="1:13" ht="14.4" customHeight="1" x14ac:dyDescent="0.3">
      <c r="A64" s="660" t="s">
        <v>3514</v>
      </c>
      <c r="B64" s="661" t="s">
        <v>3440</v>
      </c>
      <c r="C64" s="661" t="s">
        <v>4014</v>
      </c>
      <c r="D64" s="661" t="s">
        <v>4015</v>
      </c>
      <c r="E64" s="661" t="s">
        <v>3442</v>
      </c>
      <c r="F64" s="664">
        <v>3</v>
      </c>
      <c r="G64" s="664">
        <v>15.419999999999998</v>
      </c>
      <c r="H64" s="677">
        <v>1</v>
      </c>
      <c r="I64" s="664"/>
      <c r="J64" s="664"/>
      <c r="K64" s="677">
        <v>0</v>
      </c>
      <c r="L64" s="664">
        <v>3</v>
      </c>
      <c r="M64" s="665">
        <v>15.419999999999998</v>
      </c>
    </row>
    <row r="65" spans="1:13" ht="14.4" customHeight="1" x14ac:dyDescent="0.3">
      <c r="A65" s="660" t="s">
        <v>3514</v>
      </c>
      <c r="B65" s="661" t="s">
        <v>3449</v>
      </c>
      <c r="C65" s="661" t="s">
        <v>3568</v>
      </c>
      <c r="D65" s="661" t="s">
        <v>1349</v>
      </c>
      <c r="E65" s="661" t="s">
        <v>3569</v>
      </c>
      <c r="F65" s="664"/>
      <c r="G65" s="664"/>
      <c r="H65" s="677">
        <v>0</v>
      </c>
      <c r="I65" s="664">
        <v>1</v>
      </c>
      <c r="J65" s="664">
        <v>132</v>
      </c>
      <c r="K65" s="677">
        <v>1</v>
      </c>
      <c r="L65" s="664">
        <v>1</v>
      </c>
      <c r="M65" s="665">
        <v>132</v>
      </c>
    </row>
    <row r="66" spans="1:13" ht="14.4" customHeight="1" x14ac:dyDescent="0.3">
      <c r="A66" s="660" t="s">
        <v>3515</v>
      </c>
      <c r="B66" s="661" t="s">
        <v>3360</v>
      </c>
      <c r="C66" s="661" t="s">
        <v>3636</v>
      </c>
      <c r="D66" s="661" t="s">
        <v>1565</v>
      </c>
      <c r="E66" s="661" t="s">
        <v>1566</v>
      </c>
      <c r="F66" s="664"/>
      <c r="G66" s="664"/>
      <c r="H66" s="677">
        <v>0</v>
      </c>
      <c r="I66" s="664">
        <v>1</v>
      </c>
      <c r="J66" s="664">
        <v>101.68</v>
      </c>
      <c r="K66" s="677">
        <v>1</v>
      </c>
      <c r="L66" s="664">
        <v>1</v>
      </c>
      <c r="M66" s="665">
        <v>101.68</v>
      </c>
    </row>
    <row r="67" spans="1:13" ht="14.4" customHeight="1" x14ac:dyDescent="0.3">
      <c r="A67" s="660" t="s">
        <v>3515</v>
      </c>
      <c r="B67" s="661" t="s">
        <v>3363</v>
      </c>
      <c r="C67" s="661" t="s">
        <v>3659</v>
      </c>
      <c r="D67" s="661" t="s">
        <v>3660</v>
      </c>
      <c r="E67" s="661" t="s">
        <v>3661</v>
      </c>
      <c r="F67" s="664"/>
      <c r="G67" s="664"/>
      <c r="H67" s="677">
        <v>0</v>
      </c>
      <c r="I67" s="664">
        <v>1</v>
      </c>
      <c r="J67" s="664">
        <v>93.75</v>
      </c>
      <c r="K67" s="677">
        <v>1</v>
      </c>
      <c r="L67" s="664">
        <v>1</v>
      </c>
      <c r="M67" s="665">
        <v>93.75</v>
      </c>
    </row>
    <row r="68" spans="1:13" ht="14.4" customHeight="1" x14ac:dyDescent="0.3">
      <c r="A68" s="660" t="s">
        <v>3515</v>
      </c>
      <c r="B68" s="661" t="s">
        <v>3363</v>
      </c>
      <c r="C68" s="661" t="s">
        <v>3662</v>
      </c>
      <c r="D68" s="661" t="s">
        <v>3663</v>
      </c>
      <c r="E68" s="661" t="s">
        <v>977</v>
      </c>
      <c r="F68" s="664"/>
      <c r="G68" s="664"/>
      <c r="H68" s="677">
        <v>0</v>
      </c>
      <c r="I68" s="664">
        <v>1</v>
      </c>
      <c r="J68" s="664">
        <v>184.74</v>
      </c>
      <c r="K68" s="677">
        <v>1</v>
      </c>
      <c r="L68" s="664">
        <v>1</v>
      </c>
      <c r="M68" s="665">
        <v>184.74</v>
      </c>
    </row>
    <row r="69" spans="1:13" ht="14.4" customHeight="1" x14ac:dyDescent="0.3">
      <c r="A69" s="660" t="s">
        <v>3515</v>
      </c>
      <c r="B69" s="661" t="s">
        <v>3363</v>
      </c>
      <c r="C69" s="661" t="s">
        <v>3621</v>
      </c>
      <c r="D69" s="661" t="s">
        <v>3622</v>
      </c>
      <c r="E69" s="661" t="s">
        <v>3623</v>
      </c>
      <c r="F69" s="664"/>
      <c r="G69" s="664"/>
      <c r="H69" s="677">
        <v>0</v>
      </c>
      <c r="I69" s="664">
        <v>4</v>
      </c>
      <c r="J69" s="664">
        <v>482.44</v>
      </c>
      <c r="K69" s="677">
        <v>1</v>
      </c>
      <c r="L69" s="664">
        <v>4</v>
      </c>
      <c r="M69" s="665">
        <v>482.44</v>
      </c>
    </row>
    <row r="70" spans="1:13" ht="14.4" customHeight="1" x14ac:dyDescent="0.3">
      <c r="A70" s="660" t="s">
        <v>3515</v>
      </c>
      <c r="B70" s="661" t="s">
        <v>3363</v>
      </c>
      <c r="C70" s="661" t="s">
        <v>1429</v>
      </c>
      <c r="D70" s="661" t="s">
        <v>3364</v>
      </c>
      <c r="E70" s="661" t="s">
        <v>977</v>
      </c>
      <c r="F70" s="664"/>
      <c r="G70" s="664"/>
      <c r="H70" s="677">
        <v>0</v>
      </c>
      <c r="I70" s="664">
        <v>2</v>
      </c>
      <c r="J70" s="664">
        <v>369.48</v>
      </c>
      <c r="K70" s="677">
        <v>1</v>
      </c>
      <c r="L70" s="664">
        <v>2</v>
      </c>
      <c r="M70" s="665">
        <v>369.48</v>
      </c>
    </row>
    <row r="71" spans="1:13" ht="14.4" customHeight="1" x14ac:dyDescent="0.3">
      <c r="A71" s="660" t="s">
        <v>3515</v>
      </c>
      <c r="B71" s="661" t="s">
        <v>3365</v>
      </c>
      <c r="C71" s="661" t="s">
        <v>1363</v>
      </c>
      <c r="D71" s="661" t="s">
        <v>1361</v>
      </c>
      <c r="E71" s="661" t="s">
        <v>1364</v>
      </c>
      <c r="F71" s="664"/>
      <c r="G71" s="664"/>
      <c r="H71" s="677">
        <v>0</v>
      </c>
      <c r="I71" s="664">
        <v>2</v>
      </c>
      <c r="J71" s="664">
        <v>1847.48</v>
      </c>
      <c r="K71" s="677">
        <v>1</v>
      </c>
      <c r="L71" s="664">
        <v>2</v>
      </c>
      <c r="M71" s="665">
        <v>1847.48</v>
      </c>
    </row>
    <row r="72" spans="1:13" ht="14.4" customHeight="1" x14ac:dyDescent="0.3">
      <c r="A72" s="660" t="s">
        <v>3515</v>
      </c>
      <c r="B72" s="661" t="s">
        <v>3365</v>
      </c>
      <c r="C72" s="661" t="s">
        <v>1403</v>
      </c>
      <c r="D72" s="661" t="s">
        <v>606</v>
      </c>
      <c r="E72" s="661" t="s">
        <v>607</v>
      </c>
      <c r="F72" s="664"/>
      <c r="G72" s="664"/>
      <c r="H72" s="677">
        <v>0</v>
      </c>
      <c r="I72" s="664">
        <v>1</v>
      </c>
      <c r="J72" s="664">
        <v>1385.62</v>
      </c>
      <c r="K72" s="677">
        <v>1</v>
      </c>
      <c r="L72" s="664">
        <v>1</v>
      </c>
      <c r="M72" s="665">
        <v>1385.62</v>
      </c>
    </row>
    <row r="73" spans="1:13" ht="14.4" customHeight="1" x14ac:dyDescent="0.3">
      <c r="A73" s="660" t="s">
        <v>3515</v>
      </c>
      <c r="B73" s="661" t="s">
        <v>3366</v>
      </c>
      <c r="C73" s="661" t="s">
        <v>1561</v>
      </c>
      <c r="D73" s="661" t="s">
        <v>1562</v>
      </c>
      <c r="E73" s="661" t="s">
        <v>1563</v>
      </c>
      <c r="F73" s="664"/>
      <c r="G73" s="664"/>
      <c r="H73" s="677">
        <v>0</v>
      </c>
      <c r="I73" s="664">
        <v>1</v>
      </c>
      <c r="J73" s="664">
        <v>93.43</v>
      </c>
      <c r="K73" s="677">
        <v>1</v>
      </c>
      <c r="L73" s="664">
        <v>1</v>
      </c>
      <c r="M73" s="665">
        <v>93.43</v>
      </c>
    </row>
    <row r="74" spans="1:13" ht="14.4" customHeight="1" x14ac:dyDescent="0.3">
      <c r="A74" s="660" t="s">
        <v>3515</v>
      </c>
      <c r="B74" s="661" t="s">
        <v>3366</v>
      </c>
      <c r="C74" s="661" t="s">
        <v>1574</v>
      </c>
      <c r="D74" s="661" t="s">
        <v>1562</v>
      </c>
      <c r="E74" s="661" t="s">
        <v>1575</v>
      </c>
      <c r="F74" s="664"/>
      <c r="G74" s="664"/>
      <c r="H74" s="677">
        <v>0</v>
      </c>
      <c r="I74" s="664">
        <v>9</v>
      </c>
      <c r="J74" s="664">
        <v>1681.83</v>
      </c>
      <c r="K74" s="677">
        <v>1</v>
      </c>
      <c r="L74" s="664">
        <v>9</v>
      </c>
      <c r="M74" s="665">
        <v>1681.83</v>
      </c>
    </row>
    <row r="75" spans="1:13" ht="14.4" customHeight="1" x14ac:dyDescent="0.3">
      <c r="A75" s="660" t="s">
        <v>3515</v>
      </c>
      <c r="B75" s="661" t="s">
        <v>3371</v>
      </c>
      <c r="C75" s="661" t="s">
        <v>1330</v>
      </c>
      <c r="D75" s="661" t="s">
        <v>1331</v>
      </c>
      <c r="E75" s="661" t="s">
        <v>3373</v>
      </c>
      <c r="F75" s="664"/>
      <c r="G75" s="664"/>
      <c r="H75" s="677">
        <v>0</v>
      </c>
      <c r="I75" s="664">
        <v>7</v>
      </c>
      <c r="J75" s="664">
        <v>504</v>
      </c>
      <c r="K75" s="677">
        <v>1</v>
      </c>
      <c r="L75" s="664">
        <v>7</v>
      </c>
      <c r="M75" s="665">
        <v>504</v>
      </c>
    </row>
    <row r="76" spans="1:13" ht="14.4" customHeight="1" x14ac:dyDescent="0.3">
      <c r="A76" s="660" t="s">
        <v>3515</v>
      </c>
      <c r="B76" s="661" t="s">
        <v>3377</v>
      </c>
      <c r="C76" s="661" t="s">
        <v>1377</v>
      </c>
      <c r="D76" s="661" t="s">
        <v>1378</v>
      </c>
      <c r="E76" s="661" t="s">
        <v>1165</v>
      </c>
      <c r="F76" s="664"/>
      <c r="G76" s="664"/>
      <c r="H76" s="677">
        <v>0</v>
      </c>
      <c r="I76" s="664">
        <v>13</v>
      </c>
      <c r="J76" s="664">
        <v>456.43000000000006</v>
      </c>
      <c r="K76" s="677">
        <v>1</v>
      </c>
      <c r="L76" s="664">
        <v>13</v>
      </c>
      <c r="M76" s="665">
        <v>456.43000000000006</v>
      </c>
    </row>
    <row r="77" spans="1:13" ht="14.4" customHeight="1" x14ac:dyDescent="0.3">
      <c r="A77" s="660" t="s">
        <v>3515</v>
      </c>
      <c r="B77" s="661" t="s">
        <v>3377</v>
      </c>
      <c r="C77" s="661" t="s">
        <v>1380</v>
      </c>
      <c r="D77" s="661" t="s">
        <v>1381</v>
      </c>
      <c r="E77" s="661" t="s">
        <v>1382</v>
      </c>
      <c r="F77" s="664"/>
      <c r="G77" s="664"/>
      <c r="H77" s="677">
        <v>0</v>
      </c>
      <c r="I77" s="664">
        <v>2</v>
      </c>
      <c r="J77" s="664">
        <v>140.46</v>
      </c>
      <c r="K77" s="677">
        <v>1</v>
      </c>
      <c r="L77" s="664">
        <v>2</v>
      </c>
      <c r="M77" s="665">
        <v>140.46</v>
      </c>
    </row>
    <row r="78" spans="1:13" ht="14.4" customHeight="1" x14ac:dyDescent="0.3">
      <c r="A78" s="660" t="s">
        <v>3515</v>
      </c>
      <c r="B78" s="661" t="s">
        <v>3378</v>
      </c>
      <c r="C78" s="661" t="s">
        <v>1461</v>
      </c>
      <c r="D78" s="661" t="s">
        <v>1462</v>
      </c>
      <c r="E78" s="661" t="s">
        <v>1463</v>
      </c>
      <c r="F78" s="664"/>
      <c r="G78" s="664"/>
      <c r="H78" s="677">
        <v>0</v>
      </c>
      <c r="I78" s="664">
        <v>1</v>
      </c>
      <c r="J78" s="664">
        <v>8.7899999999999991</v>
      </c>
      <c r="K78" s="677">
        <v>1</v>
      </c>
      <c r="L78" s="664">
        <v>1</v>
      </c>
      <c r="M78" s="665">
        <v>8.7899999999999991</v>
      </c>
    </row>
    <row r="79" spans="1:13" ht="14.4" customHeight="1" x14ac:dyDescent="0.3">
      <c r="A79" s="660" t="s">
        <v>3515</v>
      </c>
      <c r="B79" s="661" t="s">
        <v>3379</v>
      </c>
      <c r="C79" s="661" t="s">
        <v>3642</v>
      </c>
      <c r="D79" s="661" t="s">
        <v>3643</v>
      </c>
      <c r="E79" s="661" t="s">
        <v>984</v>
      </c>
      <c r="F79" s="664"/>
      <c r="G79" s="664"/>
      <c r="H79" s="677">
        <v>0</v>
      </c>
      <c r="I79" s="664">
        <v>1</v>
      </c>
      <c r="J79" s="664">
        <v>18.43</v>
      </c>
      <c r="K79" s="677">
        <v>1</v>
      </c>
      <c r="L79" s="664">
        <v>1</v>
      </c>
      <c r="M79" s="665">
        <v>18.43</v>
      </c>
    </row>
    <row r="80" spans="1:13" ht="14.4" customHeight="1" x14ac:dyDescent="0.3">
      <c r="A80" s="660" t="s">
        <v>3515</v>
      </c>
      <c r="B80" s="661" t="s">
        <v>3379</v>
      </c>
      <c r="C80" s="661" t="s">
        <v>1506</v>
      </c>
      <c r="D80" s="661" t="s">
        <v>1507</v>
      </c>
      <c r="E80" s="661" t="s">
        <v>1508</v>
      </c>
      <c r="F80" s="664"/>
      <c r="G80" s="664"/>
      <c r="H80" s="677">
        <v>0</v>
      </c>
      <c r="I80" s="664">
        <v>6</v>
      </c>
      <c r="J80" s="664">
        <v>317.82000000000005</v>
      </c>
      <c r="K80" s="677">
        <v>1</v>
      </c>
      <c r="L80" s="664">
        <v>6</v>
      </c>
      <c r="M80" s="665">
        <v>317.82000000000005</v>
      </c>
    </row>
    <row r="81" spans="1:13" ht="14.4" customHeight="1" x14ac:dyDescent="0.3">
      <c r="A81" s="660" t="s">
        <v>3515</v>
      </c>
      <c r="B81" s="661" t="s">
        <v>3383</v>
      </c>
      <c r="C81" s="661" t="s">
        <v>1437</v>
      </c>
      <c r="D81" s="661" t="s">
        <v>1438</v>
      </c>
      <c r="E81" s="661" t="s">
        <v>1165</v>
      </c>
      <c r="F81" s="664"/>
      <c r="G81" s="664"/>
      <c r="H81" s="677">
        <v>0</v>
      </c>
      <c r="I81" s="664">
        <v>1</v>
      </c>
      <c r="J81" s="664">
        <v>48.27</v>
      </c>
      <c r="K81" s="677">
        <v>1</v>
      </c>
      <c r="L81" s="664">
        <v>1</v>
      </c>
      <c r="M81" s="665">
        <v>48.27</v>
      </c>
    </row>
    <row r="82" spans="1:13" ht="14.4" customHeight="1" x14ac:dyDescent="0.3">
      <c r="A82" s="660" t="s">
        <v>3515</v>
      </c>
      <c r="B82" s="661" t="s">
        <v>3385</v>
      </c>
      <c r="C82" s="661" t="s">
        <v>1341</v>
      </c>
      <c r="D82" s="661" t="s">
        <v>3386</v>
      </c>
      <c r="E82" s="661" t="s">
        <v>984</v>
      </c>
      <c r="F82" s="664"/>
      <c r="G82" s="664"/>
      <c r="H82" s="677">
        <v>0</v>
      </c>
      <c r="I82" s="664">
        <v>5</v>
      </c>
      <c r="J82" s="664">
        <v>482.65</v>
      </c>
      <c r="K82" s="677">
        <v>1</v>
      </c>
      <c r="L82" s="664">
        <v>5</v>
      </c>
      <c r="M82" s="665">
        <v>482.65</v>
      </c>
    </row>
    <row r="83" spans="1:13" ht="14.4" customHeight="1" x14ac:dyDescent="0.3">
      <c r="A83" s="660" t="s">
        <v>3515</v>
      </c>
      <c r="B83" s="661" t="s">
        <v>3385</v>
      </c>
      <c r="C83" s="661" t="s">
        <v>3647</v>
      </c>
      <c r="D83" s="661" t="s">
        <v>1319</v>
      </c>
      <c r="E83" s="661" t="s">
        <v>3648</v>
      </c>
      <c r="F83" s="664"/>
      <c r="G83" s="664"/>
      <c r="H83" s="677">
        <v>0</v>
      </c>
      <c r="I83" s="664">
        <v>3</v>
      </c>
      <c r="J83" s="664">
        <v>120.66</v>
      </c>
      <c r="K83" s="677">
        <v>1</v>
      </c>
      <c r="L83" s="664">
        <v>3</v>
      </c>
      <c r="M83" s="665">
        <v>120.66</v>
      </c>
    </row>
    <row r="84" spans="1:13" ht="14.4" customHeight="1" x14ac:dyDescent="0.3">
      <c r="A84" s="660" t="s">
        <v>3515</v>
      </c>
      <c r="B84" s="661" t="s">
        <v>3385</v>
      </c>
      <c r="C84" s="661" t="s">
        <v>3649</v>
      </c>
      <c r="D84" s="661" t="s">
        <v>3387</v>
      </c>
      <c r="E84" s="661" t="s">
        <v>3650</v>
      </c>
      <c r="F84" s="664"/>
      <c r="G84" s="664"/>
      <c r="H84" s="677">
        <v>0</v>
      </c>
      <c r="I84" s="664">
        <v>3</v>
      </c>
      <c r="J84" s="664">
        <v>241.35000000000002</v>
      </c>
      <c r="K84" s="677">
        <v>1</v>
      </c>
      <c r="L84" s="664">
        <v>3</v>
      </c>
      <c r="M84" s="665">
        <v>241.35000000000002</v>
      </c>
    </row>
    <row r="85" spans="1:13" ht="14.4" customHeight="1" x14ac:dyDescent="0.3">
      <c r="A85" s="660" t="s">
        <v>3515</v>
      </c>
      <c r="B85" s="661" t="s">
        <v>3388</v>
      </c>
      <c r="C85" s="661" t="s">
        <v>3645</v>
      </c>
      <c r="D85" s="661" t="s">
        <v>3646</v>
      </c>
      <c r="E85" s="661" t="s">
        <v>1799</v>
      </c>
      <c r="F85" s="664"/>
      <c r="G85" s="664"/>
      <c r="H85" s="677">
        <v>0</v>
      </c>
      <c r="I85" s="664">
        <v>1</v>
      </c>
      <c r="J85" s="664">
        <v>97.26</v>
      </c>
      <c r="K85" s="677">
        <v>1</v>
      </c>
      <c r="L85" s="664">
        <v>1</v>
      </c>
      <c r="M85" s="665">
        <v>97.26</v>
      </c>
    </row>
    <row r="86" spans="1:13" ht="14.4" customHeight="1" x14ac:dyDescent="0.3">
      <c r="A86" s="660" t="s">
        <v>3515</v>
      </c>
      <c r="B86" s="661" t="s">
        <v>3390</v>
      </c>
      <c r="C86" s="661" t="s">
        <v>2762</v>
      </c>
      <c r="D86" s="661" t="s">
        <v>2763</v>
      </c>
      <c r="E86" s="661" t="s">
        <v>1799</v>
      </c>
      <c r="F86" s="664"/>
      <c r="G86" s="664"/>
      <c r="H86" s="677">
        <v>0</v>
      </c>
      <c r="I86" s="664">
        <v>1</v>
      </c>
      <c r="J86" s="664">
        <v>204.76</v>
      </c>
      <c r="K86" s="677">
        <v>1</v>
      </c>
      <c r="L86" s="664">
        <v>1</v>
      </c>
      <c r="M86" s="665">
        <v>204.76</v>
      </c>
    </row>
    <row r="87" spans="1:13" ht="14.4" customHeight="1" x14ac:dyDescent="0.3">
      <c r="A87" s="660" t="s">
        <v>3515</v>
      </c>
      <c r="B87" s="661" t="s">
        <v>3391</v>
      </c>
      <c r="C87" s="661" t="s">
        <v>1487</v>
      </c>
      <c r="D87" s="661" t="s">
        <v>1488</v>
      </c>
      <c r="E87" s="661" t="s">
        <v>1489</v>
      </c>
      <c r="F87" s="664"/>
      <c r="G87" s="664"/>
      <c r="H87" s="677">
        <v>0</v>
      </c>
      <c r="I87" s="664">
        <v>1</v>
      </c>
      <c r="J87" s="664">
        <v>109.97</v>
      </c>
      <c r="K87" s="677">
        <v>1</v>
      </c>
      <c r="L87" s="664">
        <v>1</v>
      </c>
      <c r="M87" s="665">
        <v>109.97</v>
      </c>
    </row>
    <row r="88" spans="1:13" ht="14.4" customHeight="1" x14ac:dyDescent="0.3">
      <c r="A88" s="660" t="s">
        <v>3515</v>
      </c>
      <c r="B88" s="661" t="s">
        <v>3392</v>
      </c>
      <c r="C88" s="661" t="s">
        <v>3562</v>
      </c>
      <c r="D88" s="661" t="s">
        <v>3563</v>
      </c>
      <c r="E88" s="661" t="s">
        <v>3564</v>
      </c>
      <c r="F88" s="664"/>
      <c r="G88" s="664"/>
      <c r="H88" s="677">
        <v>0</v>
      </c>
      <c r="I88" s="664">
        <v>1</v>
      </c>
      <c r="J88" s="664">
        <v>278.64</v>
      </c>
      <c r="K88" s="677">
        <v>1</v>
      </c>
      <c r="L88" s="664">
        <v>1</v>
      </c>
      <c r="M88" s="665">
        <v>278.64</v>
      </c>
    </row>
    <row r="89" spans="1:13" ht="14.4" customHeight="1" x14ac:dyDescent="0.3">
      <c r="A89" s="660" t="s">
        <v>3515</v>
      </c>
      <c r="B89" s="661" t="s">
        <v>3392</v>
      </c>
      <c r="C89" s="661" t="s">
        <v>1425</v>
      </c>
      <c r="D89" s="661" t="s">
        <v>1426</v>
      </c>
      <c r="E89" s="661" t="s">
        <v>3393</v>
      </c>
      <c r="F89" s="664"/>
      <c r="G89" s="664"/>
      <c r="H89" s="677">
        <v>0</v>
      </c>
      <c r="I89" s="664">
        <v>1</v>
      </c>
      <c r="J89" s="664">
        <v>392.42</v>
      </c>
      <c r="K89" s="677">
        <v>1</v>
      </c>
      <c r="L89" s="664">
        <v>1</v>
      </c>
      <c r="M89" s="665">
        <v>392.42</v>
      </c>
    </row>
    <row r="90" spans="1:13" ht="14.4" customHeight="1" x14ac:dyDescent="0.3">
      <c r="A90" s="660" t="s">
        <v>3515</v>
      </c>
      <c r="B90" s="661" t="s">
        <v>3392</v>
      </c>
      <c r="C90" s="661" t="s">
        <v>1495</v>
      </c>
      <c r="D90" s="661" t="s">
        <v>1500</v>
      </c>
      <c r="E90" s="661" t="s">
        <v>1512</v>
      </c>
      <c r="F90" s="664"/>
      <c r="G90" s="664"/>
      <c r="H90" s="677">
        <v>0</v>
      </c>
      <c r="I90" s="664">
        <v>2</v>
      </c>
      <c r="J90" s="664">
        <v>386.2</v>
      </c>
      <c r="K90" s="677">
        <v>1</v>
      </c>
      <c r="L90" s="664">
        <v>2</v>
      </c>
      <c r="M90" s="665">
        <v>386.2</v>
      </c>
    </row>
    <row r="91" spans="1:13" ht="14.4" customHeight="1" x14ac:dyDescent="0.3">
      <c r="A91" s="660" t="s">
        <v>3515</v>
      </c>
      <c r="B91" s="661" t="s">
        <v>3392</v>
      </c>
      <c r="C91" s="661" t="s">
        <v>1499</v>
      </c>
      <c r="D91" s="661" t="s">
        <v>1500</v>
      </c>
      <c r="E91" s="661" t="s">
        <v>3394</v>
      </c>
      <c r="F91" s="664"/>
      <c r="G91" s="664"/>
      <c r="H91" s="677">
        <v>0</v>
      </c>
      <c r="I91" s="664">
        <v>2</v>
      </c>
      <c r="J91" s="664">
        <v>1247.42</v>
      </c>
      <c r="K91" s="677">
        <v>1</v>
      </c>
      <c r="L91" s="664">
        <v>2</v>
      </c>
      <c r="M91" s="665">
        <v>1247.42</v>
      </c>
    </row>
    <row r="92" spans="1:13" ht="14.4" customHeight="1" x14ac:dyDescent="0.3">
      <c r="A92" s="660" t="s">
        <v>3515</v>
      </c>
      <c r="B92" s="661" t="s">
        <v>3431</v>
      </c>
      <c r="C92" s="661" t="s">
        <v>1653</v>
      </c>
      <c r="D92" s="661" t="s">
        <v>1654</v>
      </c>
      <c r="E92" s="661" t="s">
        <v>3432</v>
      </c>
      <c r="F92" s="664"/>
      <c r="G92" s="664"/>
      <c r="H92" s="677">
        <v>0</v>
      </c>
      <c r="I92" s="664">
        <v>1</v>
      </c>
      <c r="J92" s="664">
        <v>66.819999999999993</v>
      </c>
      <c r="K92" s="677">
        <v>1</v>
      </c>
      <c r="L92" s="664">
        <v>1</v>
      </c>
      <c r="M92" s="665">
        <v>66.819999999999993</v>
      </c>
    </row>
    <row r="93" spans="1:13" ht="14.4" customHeight="1" x14ac:dyDescent="0.3">
      <c r="A93" s="660" t="s">
        <v>3516</v>
      </c>
      <c r="B93" s="661" t="s">
        <v>3348</v>
      </c>
      <c r="C93" s="661" t="s">
        <v>3769</v>
      </c>
      <c r="D93" s="661" t="s">
        <v>1313</v>
      </c>
      <c r="E93" s="661" t="s">
        <v>3770</v>
      </c>
      <c r="F93" s="664"/>
      <c r="G93" s="664"/>
      <c r="H93" s="677">
        <v>0</v>
      </c>
      <c r="I93" s="664">
        <v>1</v>
      </c>
      <c r="J93" s="664">
        <v>28.81</v>
      </c>
      <c r="K93" s="677">
        <v>1</v>
      </c>
      <c r="L93" s="664">
        <v>1</v>
      </c>
      <c r="M93" s="665">
        <v>28.81</v>
      </c>
    </row>
    <row r="94" spans="1:13" ht="14.4" customHeight="1" x14ac:dyDescent="0.3">
      <c r="A94" s="660" t="s">
        <v>3516</v>
      </c>
      <c r="B94" s="661" t="s">
        <v>3348</v>
      </c>
      <c r="C94" s="661" t="s">
        <v>1384</v>
      </c>
      <c r="D94" s="661" t="s">
        <v>1385</v>
      </c>
      <c r="E94" s="661" t="s">
        <v>3350</v>
      </c>
      <c r="F94" s="664"/>
      <c r="G94" s="664"/>
      <c r="H94" s="677">
        <v>0</v>
      </c>
      <c r="I94" s="664">
        <v>2</v>
      </c>
      <c r="J94" s="664">
        <v>187.42</v>
      </c>
      <c r="K94" s="677">
        <v>1</v>
      </c>
      <c r="L94" s="664">
        <v>2</v>
      </c>
      <c r="M94" s="665">
        <v>187.42</v>
      </c>
    </row>
    <row r="95" spans="1:13" ht="14.4" customHeight="1" x14ac:dyDescent="0.3">
      <c r="A95" s="660" t="s">
        <v>3516</v>
      </c>
      <c r="B95" s="661" t="s">
        <v>3348</v>
      </c>
      <c r="C95" s="661" t="s">
        <v>3771</v>
      </c>
      <c r="D95" s="661" t="s">
        <v>1385</v>
      </c>
      <c r="E95" s="661" t="s">
        <v>3772</v>
      </c>
      <c r="F95" s="664"/>
      <c r="G95" s="664"/>
      <c r="H95" s="677"/>
      <c r="I95" s="664">
        <v>3</v>
      </c>
      <c r="J95" s="664">
        <v>0</v>
      </c>
      <c r="K95" s="677"/>
      <c r="L95" s="664">
        <v>3</v>
      </c>
      <c r="M95" s="665">
        <v>0</v>
      </c>
    </row>
    <row r="96" spans="1:13" ht="14.4" customHeight="1" x14ac:dyDescent="0.3">
      <c r="A96" s="660" t="s">
        <v>3516</v>
      </c>
      <c r="B96" s="661" t="s">
        <v>3351</v>
      </c>
      <c r="C96" s="661" t="s">
        <v>1344</v>
      </c>
      <c r="D96" s="661" t="s">
        <v>3352</v>
      </c>
      <c r="E96" s="661" t="s">
        <v>3353</v>
      </c>
      <c r="F96" s="664"/>
      <c r="G96" s="664"/>
      <c r="H96" s="677">
        <v>0</v>
      </c>
      <c r="I96" s="664">
        <v>1</v>
      </c>
      <c r="J96" s="664">
        <v>57.64</v>
      </c>
      <c r="K96" s="677">
        <v>1</v>
      </c>
      <c r="L96" s="664">
        <v>1</v>
      </c>
      <c r="M96" s="665">
        <v>57.64</v>
      </c>
    </row>
    <row r="97" spans="1:13" ht="14.4" customHeight="1" x14ac:dyDescent="0.3">
      <c r="A97" s="660" t="s">
        <v>3516</v>
      </c>
      <c r="B97" s="661" t="s">
        <v>3360</v>
      </c>
      <c r="C97" s="661" t="s">
        <v>3749</v>
      </c>
      <c r="D97" s="661" t="s">
        <v>3750</v>
      </c>
      <c r="E97" s="661" t="s">
        <v>3751</v>
      </c>
      <c r="F97" s="664">
        <v>2</v>
      </c>
      <c r="G97" s="664">
        <v>0</v>
      </c>
      <c r="H97" s="677"/>
      <c r="I97" s="664"/>
      <c r="J97" s="664"/>
      <c r="K97" s="677"/>
      <c r="L97" s="664">
        <v>2</v>
      </c>
      <c r="M97" s="665">
        <v>0</v>
      </c>
    </row>
    <row r="98" spans="1:13" ht="14.4" customHeight="1" x14ac:dyDescent="0.3">
      <c r="A98" s="660" t="s">
        <v>3516</v>
      </c>
      <c r="B98" s="661" t="s">
        <v>3360</v>
      </c>
      <c r="C98" s="661" t="s">
        <v>3636</v>
      </c>
      <c r="D98" s="661" t="s">
        <v>1565</v>
      </c>
      <c r="E98" s="661" t="s">
        <v>1566</v>
      </c>
      <c r="F98" s="664"/>
      <c r="G98" s="664"/>
      <c r="H98" s="677">
        <v>0</v>
      </c>
      <c r="I98" s="664">
        <v>6</v>
      </c>
      <c r="J98" s="664">
        <v>610.08000000000004</v>
      </c>
      <c r="K98" s="677">
        <v>1</v>
      </c>
      <c r="L98" s="664">
        <v>6</v>
      </c>
      <c r="M98" s="665">
        <v>610.08000000000004</v>
      </c>
    </row>
    <row r="99" spans="1:13" ht="14.4" customHeight="1" x14ac:dyDescent="0.3">
      <c r="A99" s="660" t="s">
        <v>3516</v>
      </c>
      <c r="B99" s="661" t="s">
        <v>3360</v>
      </c>
      <c r="C99" s="661" t="s">
        <v>1391</v>
      </c>
      <c r="D99" s="661" t="s">
        <v>1392</v>
      </c>
      <c r="E99" s="661" t="s">
        <v>3361</v>
      </c>
      <c r="F99" s="664"/>
      <c r="G99" s="664"/>
      <c r="H99" s="677">
        <v>0</v>
      </c>
      <c r="I99" s="664">
        <v>1</v>
      </c>
      <c r="J99" s="664">
        <v>86.43</v>
      </c>
      <c r="K99" s="677">
        <v>1</v>
      </c>
      <c r="L99" s="664">
        <v>1</v>
      </c>
      <c r="M99" s="665">
        <v>86.43</v>
      </c>
    </row>
    <row r="100" spans="1:13" ht="14.4" customHeight="1" x14ac:dyDescent="0.3">
      <c r="A100" s="660" t="s">
        <v>3516</v>
      </c>
      <c r="B100" s="661" t="s">
        <v>3362</v>
      </c>
      <c r="C100" s="661" t="s">
        <v>1457</v>
      </c>
      <c r="D100" s="661" t="s">
        <v>1458</v>
      </c>
      <c r="E100" s="661" t="s">
        <v>1459</v>
      </c>
      <c r="F100" s="664"/>
      <c r="G100" s="664"/>
      <c r="H100" s="677">
        <v>0</v>
      </c>
      <c r="I100" s="664">
        <v>3</v>
      </c>
      <c r="J100" s="664">
        <v>92.49</v>
      </c>
      <c r="K100" s="677">
        <v>1</v>
      </c>
      <c r="L100" s="664">
        <v>3</v>
      </c>
      <c r="M100" s="665">
        <v>92.49</v>
      </c>
    </row>
    <row r="101" spans="1:13" ht="14.4" customHeight="1" x14ac:dyDescent="0.3">
      <c r="A101" s="660" t="s">
        <v>3516</v>
      </c>
      <c r="B101" s="661" t="s">
        <v>3362</v>
      </c>
      <c r="C101" s="661" t="s">
        <v>3704</v>
      </c>
      <c r="D101" s="661" t="s">
        <v>3705</v>
      </c>
      <c r="E101" s="661" t="s">
        <v>1459</v>
      </c>
      <c r="F101" s="664">
        <v>1</v>
      </c>
      <c r="G101" s="664">
        <v>30.83</v>
      </c>
      <c r="H101" s="677">
        <v>1</v>
      </c>
      <c r="I101" s="664"/>
      <c r="J101" s="664"/>
      <c r="K101" s="677">
        <v>0</v>
      </c>
      <c r="L101" s="664">
        <v>1</v>
      </c>
      <c r="M101" s="665">
        <v>30.83</v>
      </c>
    </row>
    <row r="102" spans="1:13" ht="14.4" customHeight="1" x14ac:dyDescent="0.3">
      <c r="A102" s="660" t="s">
        <v>3516</v>
      </c>
      <c r="B102" s="661" t="s">
        <v>3362</v>
      </c>
      <c r="C102" s="661" t="s">
        <v>3706</v>
      </c>
      <c r="D102" s="661" t="s">
        <v>3707</v>
      </c>
      <c r="E102" s="661" t="s">
        <v>1455</v>
      </c>
      <c r="F102" s="664">
        <v>1</v>
      </c>
      <c r="G102" s="664">
        <v>46.25</v>
      </c>
      <c r="H102" s="677">
        <v>1</v>
      </c>
      <c r="I102" s="664"/>
      <c r="J102" s="664"/>
      <c r="K102" s="677">
        <v>0</v>
      </c>
      <c r="L102" s="664">
        <v>1</v>
      </c>
      <c r="M102" s="665">
        <v>46.25</v>
      </c>
    </row>
    <row r="103" spans="1:13" ht="14.4" customHeight="1" x14ac:dyDescent="0.3">
      <c r="A103" s="660" t="s">
        <v>3516</v>
      </c>
      <c r="B103" s="661" t="s">
        <v>3363</v>
      </c>
      <c r="C103" s="661" t="s">
        <v>3807</v>
      </c>
      <c r="D103" s="661" t="s">
        <v>3663</v>
      </c>
      <c r="E103" s="661" t="s">
        <v>3650</v>
      </c>
      <c r="F103" s="664"/>
      <c r="G103" s="664"/>
      <c r="H103" s="677">
        <v>0</v>
      </c>
      <c r="I103" s="664">
        <v>1</v>
      </c>
      <c r="J103" s="664">
        <v>92.38</v>
      </c>
      <c r="K103" s="677">
        <v>1</v>
      </c>
      <c r="L103" s="664">
        <v>1</v>
      </c>
      <c r="M103" s="665">
        <v>92.38</v>
      </c>
    </row>
    <row r="104" spans="1:13" ht="14.4" customHeight="1" x14ac:dyDescent="0.3">
      <c r="A104" s="660" t="s">
        <v>3516</v>
      </c>
      <c r="B104" s="661" t="s">
        <v>3363</v>
      </c>
      <c r="C104" s="661" t="s">
        <v>3621</v>
      </c>
      <c r="D104" s="661" t="s">
        <v>3622</v>
      </c>
      <c r="E104" s="661" t="s">
        <v>3623</v>
      </c>
      <c r="F104" s="664"/>
      <c r="G104" s="664"/>
      <c r="H104" s="677">
        <v>0</v>
      </c>
      <c r="I104" s="664">
        <v>2</v>
      </c>
      <c r="J104" s="664">
        <v>241.22</v>
      </c>
      <c r="K104" s="677">
        <v>1</v>
      </c>
      <c r="L104" s="664">
        <v>2</v>
      </c>
      <c r="M104" s="665">
        <v>241.22</v>
      </c>
    </row>
    <row r="105" spans="1:13" ht="14.4" customHeight="1" x14ac:dyDescent="0.3">
      <c r="A105" s="660" t="s">
        <v>3516</v>
      </c>
      <c r="B105" s="661" t="s">
        <v>3363</v>
      </c>
      <c r="C105" s="661" t="s">
        <v>1429</v>
      </c>
      <c r="D105" s="661" t="s">
        <v>3364</v>
      </c>
      <c r="E105" s="661" t="s">
        <v>977</v>
      </c>
      <c r="F105" s="664"/>
      <c r="G105" s="664"/>
      <c r="H105" s="677">
        <v>0</v>
      </c>
      <c r="I105" s="664">
        <v>4</v>
      </c>
      <c r="J105" s="664">
        <v>738.96</v>
      </c>
      <c r="K105" s="677">
        <v>1</v>
      </c>
      <c r="L105" s="664">
        <v>4</v>
      </c>
      <c r="M105" s="665">
        <v>738.96</v>
      </c>
    </row>
    <row r="106" spans="1:13" ht="14.4" customHeight="1" x14ac:dyDescent="0.3">
      <c r="A106" s="660" t="s">
        <v>3516</v>
      </c>
      <c r="B106" s="661" t="s">
        <v>3365</v>
      </c>
      <c r="C106" s="661" t="s">
        <v>3762</v>
      </c>
      <c r="D106" s="661" t="s">
        <v>1361</v>
      </c>
      <c r="E106" s="661" t="s">
        <v>3763</v>
      </c>
      <c r="F106" s="664"/>
      <c r="G106" s="664"/>
      <c r="H106" s="677">
        <v>0</v>
      </c>
      <c r="I106" s="664">
        <v>2</v>
      </c>
      <c r="J106" s="664">
        <v>326.02</v>
      </c>
      <c r="K106" s="677">
        <v>1</v>
      </c>
      <c r="L106" s="664">
        <v>2</v>
      </c>
      <c r="M106" s="665">
        <v>326.02</v>
      </c>
    </row>
    <row r="107" spans="1:13" ht="14.4" customHeight="1" x14ac:dyDescent="0.3">
      <c r="A107" s="660" t="s">
        <v>3516</v>
      </c>
      <c r="B107" s="661" t="s">
        <v>3365</v>
      </c>
      <c r="C107" s="661" t="s">
        <v>3764</v>
      </c>
      <c r="D107" s="661" t="s">
        <v>606</v>
      </c>
      <c r="E107" s="661" t="s">
        <v>3763</v>
      </c>
      <c r="F107" s="664"/>
      <c r="G107" s="664"/>
      <c r="H107" s="677">
        <v>0</v>
      </c>
      <c r="I107" s="664">
        <v>1</v>
      </c>
      <c r="J107" s="664">
        <v>277.12</v>
      </c>
      <c r="K107" s="677">
        <v>1</v>
      </c>
      <c r="L107" s="664">
        <v>1</v>
      </c>
      <c r="M107" s="665">
        <v>277.12</v>
      </c>
    </row>
    <row r="108" spans="1:13" ht="14.4" customHeight="1" x14ac:dyDescent="0.3">
      <c r="A108" s="660" t="s">
        <v>3516</v>
      </c>
      <c r="B108" s="661" t="s">
        <v>3365</v>
      </c>
      <c r="C108" s="661" t="s">
        <v>1406</v>
      </c>
      <c r="D108" s="661" t="s">
        <v>606</v>
      </c>
      <c r="E108" s="661" t="s">
        <v>1364</v>
      </c>
      <c r="F108" s="664"/>
      <c r="G108" s="664"/>
      <c r="H108" s="677">
        <v>0</v>
      </c>
      <c r="I108" s="664">
        <v>1</v>
      </c>
      <c r="J108" s="664">
        <v>1847.49</v>
      </c>
      <c r="K108" s="677">
        <v>1</v>
      </c>
      <c r="L108" s="664">
        <v>1</v>
      </c>
      <c r="M108" s="665">
        <v>1847.49</v>
      </c>
    </row>
    <row r="109" spans="1:13" ht="14.4" customHeight="1" x14ac:dyDescent="0.3">
      <c r="A109" s="660" t="s">
        <v>3516</v>
      </c>
      <c r="B109" s="661" t="s">
        <v>3366</v>
      </c>
      <c r="C109" s="661" t="s">
        <v>3726</v>
      </c>
      <c r="D109" s="661" t="s">
        <v>3727</v>
      </c>
      <c r="E109" s="661" t="s">
        <v>3728</v>
      </c>
      <c r="F109" s="664">
        <v>2</v>
      </c>
      <c r="G109" s="664">
        <v>200.22</v>
      </c>
      <c r="H109" s="677">
        <v>1</v>
      </c>
      <c r="I109" s="664"/>
      <c r="J109" s="664"/>
      <c r="K109" s="677">
        <v>0</v>
      </c>
      <c r="L109" s="664">
        <v>2</v>
      </c>
      <c r="M109" s="665">
        <v>200.22</v>
      </c>
    </row>
    <row r="110" spans="1:13" ht="14.4" customHeight="1" x14ac:dyDescent="0.3">
      <c r="A110" s="660" t="s">
        <v>3516</v>
      </c>
      <c r="B110" s="661" t="s">
        <v>3366</v>
      </c>
      <c r="C110" s="661" t="s">
        <v>1561</v>
      </c>
      <c r="D110" s="661" t="s">
        <v>1562</v>
      </c>
      <c r="E110" s="661" t="s">
        <v>1563</v>
      </c>
      <c r="F110" s="664"/>
      <c r="G110" s="664"/>
      <c r="H110" s="677">
        <v>0</v>
      </c>
      <c r="I110" s="664">
        <v>14</v>
      </c>
      <c r="J110" s="664">
        <v>1308.02</v>
      </c>
      <c r="K110" s="677">
        <v>1</v>
      </c>
      <c r="L110" s="664">
        <v>14</v>
      </c>
      <c r="M110" s="665">
        <v>1308.02</v>
      </c>
    </row>
    <row r="111" spans="1:13" ht="14.4" customHeight="1" x14ac:dyDescent="0.3">
      <c r="A111" s="660" t="s">
        <v>3516</v>
      </c>
      <c r="B111" s="661" t="s">
        <v>3366</v>
      </c>
      <c r="C111" s="661" t="s">
        <v>3729</v>
      </c>
      <c r="D111" s="661" t="s">
        <v>3727</v>
      </c>
      <c r="E111" s="661" t="s">
        <v>3728</v>
      </c>
      <c r="F111" s="664">
        <v>2</v>
      </c>
      <c r="G111" s="664">
        <v>0</v>
      </c>
      <c r="H111" s="677"/>
      <c r="I111" s="664"/>
      <c r="J111" s="664"/>
      <c r="K111" s="677"/>
      <c r="L111" s="664">
        <v>2</v>
      </c>
      <c r="M111" s="665">
        <v>0</v>
      </c>
    </row>
    <row r="112" spans="1:13" ht="14.4" customHeight="1" x14ac:dyDescent="0.3">
      <c r="A112" s="660" t="s">
        <v>3516</v>
      </c>
      <c r="B112" s="661" t="s">
        <v>3366</v>
      </c>
      <c r="C112" s="661" t="s">
        <v>3730</v>
      </c>
      <c r="D112" s="661" t="s">
        <v>3727</v>
      </c>
      <c r="E112" s="661" t="s">
        <v>1563</v>
      </c>
      <c r="F112" s="664">
        <v>1</v>
      </c>
      <c r="G112" s="664">
        <v>0</v>
      </c>
      <c r="H112" s="677"/>
      <c r="I112" s="664"/>
      <c r="J112" s="664"/>
      <c r="K112" s="677"/>
      <c r="L112" s="664">
        <v>1</v>
      </c>
      <c r="M112" s="665">
        <v>0</v>
      </c>
    </row>
    <row r="113" spans="1:13" ht="14.4" customHeight="1" x14ac:dyDescent="0.3">
      <c r="A113" s="660" t="s">
        <v>3516</v>
      </c>
      <c r="B113" s="661" t="s">
        <v>3366</v>
      </c>
      <c r="C113" s="661" t="s">
        <v>1574</v>
      </c>
      <c r="D113" s="661" t="s">
        <v>1562</v>
      </c>
      <c r="E113" s="661" t="s">
        <v>1575</v>
      </c>
      <c r="F113" s="664"/>
      <c r="G113" s="664"/>
      <c r="H113" s="677">
        <v>0</v>
      </c>
      <c r="I113" s="664">
        <v>4</v>
      </c>
      <c r="J113" s="664">
        <v>747.48</v>
      </c>
      <c r="K113" s="677">
        <v>1</v>
      </c>
      <c r="L113" s="664">
        <v>4</v>
      </c>
      <c r="M113" s="665">
        <v>747.48</v>
      </c>
    </row>
    <row r="114" spans="1:13" ht="14.4" customHeight="1" x14ac:dyDescent="0.3">
      <c r="A114" s="660" t="s">
        <v>3516</v>
      </c>
      <c r="B114" s="661" t="s">
        <v>3371</v>
      </c>
      <c r="C114" s="661" t="s">
        <v>1330</v>
      </c>
      <c r="D114" s="661" t="s">
        <v>1331</v>
      </c>
      <c r="E114" s="661" t="s">
        <v>3373</v>
      </c>
      <c r="F114" s="664"/>
      <c r="G114" s="664"/>
      <c r="H114" s="677">
        <v>0</v>
      </c>
      <c r="I114" s="664">
        <v>8</v>
      </c>
      <c r="J114" s="664">
        <v>576</v>
      </c>
      <c r="K114" s="677">
        <v>1</v>
      </c>
      <c r="L114" s="664">
        <v>8</v>
      </c>
      <c r="M114" s="665">
        <v>576</v>
      </c>
    </row>
    <row r="115" spans="1:13" ht="14.4" customHeight="1" x14ac:dyDescent="0.3">
      <c r="A115" s="660" t="s">
        <v>3516</v>
      </c>
      <c r="B115" s="661" t="s">
        <v>3371</v>
      </c>
      <c r="C115" s="661" t="s">
        <v>1334</v>
      </c>
      <c r="D115" s="661" t="s">
        <v>1331</v>
      </c>
      <c r="E115" s="661" t="s">
        <v>3374</v>
      </c>
      <c r="F115" s="664"/>
      <c r="G115" s="664"/>
      <c r="H115" s="677">
        <v>0</v>
      </c>
      <c r="I115" s="664">
        <v>1</v>
      </c>
      <c r="J115" s="664">
        <v>144.01</v>
      </c>
      <c r="K115" s="677">
        <v>1</v>
      </c>
      <c r="L115" s="664">
        <v>1</v>
      </c>
      <c r="M115" s="665">
        <v>144.01</v>
      </c>
    </row>
    <row r="116" spans="1:13" ht="14.4" customHeight="1" x14ac:dyDescent="0.3">
      <c r="A116" s="660" t="s">
        <v>3516</v>
      </c>
      <c r="B116" s="661" t="s">
        <v>3371</v>
      </c>
      <c r="C116" s="661" t="s">
        <v>3669</v>
      </c>
      <c r="D116" s="661" t="s">
        <v>3670</v>
      </c>
      <c r="E116" s="661" t="s">
        <v>3373</v>
      </c>
      <c r="F116" s="664">
        <v>1</v>
      </c>
      <c r="G116" s="664">
        <v>0</v>
      </c>
      <c r="H116" s="677"/>
      <c r="I116" s="664"/>
      <c r="J116" s="664"/>
      <c r="K116" s="677"/>
      <c r="L116" s="664">
        <v>1</v>
      </c>
      <c r="M116" s="665">
        <v>0</v>
      </c>
    </row>
    <row r="117" spans="1:13" ht="14.4" customHeight="1" x14ac:dyDescent="0.3">
      <c r="A117" s="660" t="s">
        <v>3516</v>
      </c>
      <c r="B117" s="661" t="s">
        <v>3376</v>
      </c>
      <c r="C117" s="661" t="s">
        <v>1388</v>
      </c>
      <c r="D117" s="661" t="s">
        <v>1389</v>
      </c>
      <c r="E117" s="661" t="s">
        <v>1266</v>
      </c>
      <c r="F117" s="664"/>
      <c r="G117" s="664"/>
      <c r="H117" s="677">
        <v>0</v>
      </c>
      <c r="I117" s="664">
        <v>1</v>
      </c>
      <c r="J117" s="664">
        <v>65.540000000000006</v>
      </c>
      <c r="K117" s="677">
        <v>1</v>
      </c>
      <c r="L117" s="664">
        <v>1</v>
      </c>
      <c r="M117" s="665">
        <v>65.540000000000006</v>
      </c>
    </row>
    <row r="118" spans="1:13" ht="14.4" customHeight="1" x14ac:dyDescent="0.3">
      <c r="A118" s="660" t="s">
        <v>3516</v>
      </c>
      <c r="B118" s="661" t="s">
        <v>3377</v>
      </c>
      <c r="C118" s="661" t="s">
        <v>1377</v>
      </c>
      <c r="D118" s="661" t="s">
        <v>1378</v>
      </c>
      <c r="E118" s="661" t="s">
        <v>1165</v>
      </c>
      <c r="F118" s="664"/>
      <c r="G118" s="664"/>
      <c r="H118" s="677">
        <v>0</v>
      </c>
      <c r="I118" s="664">
        <v>15</v>
      </c>
      <c r="J118" s="664">
        <v>526.65000000000009</v>
      </c>
      <c r="K118" s="677">
        <v>1</v>
      </c>
      <c r="L118" s="664">
        <v>15</v>
      </c>
      <c r="M118" s="665">
        <v>526.65000000000009</v>
      </c>
    </row>
    <row r="119" spans="1:13" ht="14.4" customHeight="1" x14ac:dyDescent="0.3">
      <c r="A119" s="660" t="s">
        <v>3516</v>
      </c>
      <c r="B119" s="661" t="s">
        <v>3377</v>
      </c>
      <c r="C119" s="661" t="s">
        <v>1380</v>
      </c>
      <c r="D119" s="661" t="s">
        <v>1381</v>
      </c>
      <c r="E119" s="661" t="s">
        <v>1382</v>
      </c>
      <c r="F119" s="664"/>
      <c r="G119" s="664"/>
      <c r="H119" s="677">
        <v>0</v>
      </c>
      <c r="I119" s="664">
        <v>4</v>
      </c>
      <c r="J119" s="664">
        <v>280.92</v>
      </c>
      <c r="K119" s="677">
        <v>1</v>
      </c>
      <c r="L119" s="664">
        <v>4</v>
      </c>
      <c r="M119" s="665">
        <v>280.92</v>
      </c>
    </row>
    <row r="120" spans="1:13" ht="14.4" customHeight="1" x14ac:dyDescent="0.3">
      <c r="A120" s="660" t="s">
        <v>3516</v>
      </c>
      <c r="B120" s="661" t="s">
        <v>3377</v>
      </c>
      <c r="C120" s="661" t="s">
        <v>3682</v>
      </c>
      <c r="D120" s="661" t="s">
        <v>3683</v>
      </c>
      <c r="E120" s="661" t="s">
        <v>1382</v>
      </c>
      <c r="F120" s="664">
        <v>1</v>
      </c>
      <c r="G120" s="664">
        <v>70.23</v>
      </c>
      <c r="H120" s="677">
        <v>1</v>
      </c>
      <c r="I120" s="664"/>
      <c r="J120" s="664"/>
      <c r="K120" s="677">
        <v>0</v>
      </c>
      <c r="L120" s="664">
        <v>1</v>
      </c>
      <c r="M120" s="665">
        <v>70.23</v>
      </c>
    </row>
    <row r="121" spans="1:13" ht="14.4" customHeight="1" x14ac:dyDescent="0.3">
      <c r="A121" s="660" t="s">
        <v>3516</v>
      </c>
      <c r="B121" s="661" t="s">
        <v>3377</v>
      </c>
      <c r="C121" s="661" t="s">
        <v>3684</v>
      </c>
      <c r="D121" s="661" t="s">
        <v>3685</v>
      </c>
      <c r="E121" s="661" t="s">
        <v>1165</v>
      </c>
      <c r="F121" s="664">
        <v>2</v>
      </c>
      <c r="G121" s="664">
        <v>70.22</v>
      </c>
      <c r="H121" s="677">
        <v>1</v>
      </c>
      <c r="I121" s="664"/>
      <c r="J121" s="664"/>
      <c r="K121" s="677">
        <v>0</v>
      </c>
      <c r="L121" s="664">
        <v>2</v>
      </c>
      <c r="M121" s="665">
        <v>70.22</v>
      </c>
    </row>
    <row r="122" spans="1:13" ht="14.4" customHeight="1" x14ac:dyDescent="0.3">
      <c r="A122" s="660" t="s">
        <v>3516</v>
      </c>
      <c r="B122" s="661" t="s">
        <v>3378</v>
      </c>
      <c r="C122" s="661" t="s">
        <v>3720</v>
      </c>
      <c r="D122" s="661" t="s">
        <v>3721</v>
      </c>
      <c r="E122" s="661" t="s">
        <v>3722</v>
      </c>
      <c r="F122" s="664">
        <v>1</v>
      </c>
      <c r="G122" s="664">
        <v>17.559999999999999</v>
      </c>
      <c r="H122" s="677">
        <v>1</v>
      </c>
      <c r="I122" s="664"/>
      <c r="J122" s="664"/>
      <c r="K122" s="677">
        <v>0</v>
      </c>
      <c r="L122" s="664">
        <v>1</v>
      </c>
      <c r="M122" s="665">
        <v>17.559999999999999</v>
      </c>
    </row>
    <row r="123" spans="1:13" ht="14.4" customHeight="1" x14ac:dyDescent="0.3">
      <c r="A123" s="660" t="s">
        <v>3516</v>
      </c>
      <c r="B123" s="661" t="s">
        <v>3378</v>
      </c>
      <c r="C123" s="661" t="s">
        <v>3723</v>
      </c>
      <c r="D123" s="661" t="s">
        <v>3724</v>
      </c>
      <c r="E123" s="661" t="s">
        <v>3725</v>
      </c>
      <c r="F123" s="664">
        <v>1</v>
      </c>
      <c r="G123" s="664">
        <v>0</v>
      </c>
      <c r="H123" s="677"/>
      <c r="I123" s="664"/>
      <c r="J123" s="664"/>
      <c r="K123" s="677"/>
      <c r="L123" s="664">
        <v>1</v>
      </c>
      <c r="M123" s="665">
        <v>0</v>
      </c>
    </row>
    <row r="124" spans="1:13" ht="14.4" customHeight="1" x14ac:dyDescent="0.3">
      <c r="A124" s="660" t="s">
        <v>3516</v>
      </c>
      <c r="B124" s="661" t="s">
        <v>3379</v>
      </c>
      <c r="C124" s="661" t="s">
        <v>1506</v>
      </c>
      <c r="D124" s="661" t="s">
        <v>1507</v>
      </c>
      <c r="E124" s="661" t="s">
        <v>1508</v>
      </c>
      <c r="F124" s="664"/>
      <c r="G124" s="664"/>
      <c r="H124" s="677">
        <v>0</v>
      </c>
      <c r="I124" s="664">
        <v>6</v>
      </c>
      <c r="J124" s="664">
        <v>317.82</v>
      </c>
      <c r="K124" s="677">
        <v>1</v>
      </c>
      <c r="L124" s="664">
        <v>6</v>
      </c>
      <c r="M124" s="665">
        <v>317.82</v>
      </c>
    </row>
    <row r="125" spans="1:13" ht="14.4" customHeight="1" x14ac:dyDescent="0.3">
      <c r="A125" s="660" t="s">
        <v>3516</v>
      </c>
      <c r="B125" s="661" t="s">
        <v>3379</v>
      </c>
      <c r="C125" s="661" t="s">
        <v>1550</v>
      </c>
      <c r="D125" s="661" t="s">
        <v>1507</v>
      </c>
      <c r="E125" s="661" t="s">
        <v>1551</v>
      </c>
      <c r="F125" s="664"/>
      <c r="G125" s="664"/>
      <c r="H125" s="677">
        <v>0</v>
      </c>
      <c r="I125" s="664">
        <v>3</v>
      </c>
      <c r="J125" s="664">
        <v>529.74</v>
      </c>
      <c r="K125" s="677">
        <v>1</v>
      </c>
      <c r="L125" s="664">
        <v>3</v>
      </c>
      <c r="M125" s="665">
        <v>529.74</v>
      </c>
    </row>
    <row r="126" spans="1:13" ht="14.4" customHeight="1" x14ac:dyDescent="0.3">
      <c r="A126" s="660" t="s">
        <v>3516</v>
      </c>
      <c r="B126" s="661" t="s">
        <v>3383</v>
      </c>
      <c r="C126" s="661" t="s">
        <v>1437</v>
      </c>
      <c r="D126" s="661" t="s">
        <v>1438</v>
      </c>
      <c r="E126" s="661" t="s">
        <v>1165</v>
      </c>
      <c r="F126" s="664"/>
      <c r="G126" s="664"/>
      <c r="H126" s="677">
        <v>0</v>
      </c>
      <c r="I126" s="664">
        <v>5</v>
      </c>
      <c r="J126" s="664">
        <v>241.35000000000002</v>
      </c>
      <c r="K126" s="677">
        <v>1</v>
      </c>
      <c r="L126" s="664">
        <v>5</v>
      </c>
      <c r="M126" s="665">
        <v>241.35000000000002</v>
      </c>
    </row>
    <row r="127" spans="1:13" ht="14.4" customHeight="1" x14ac:dyDescent="0.3">
      <c r="A127" s="660" t="s">
        <v>3516</v>
      </c>
      <c r="B127" s="661" t="s">
        <v>3383</v>
      </c>
      <c r="C127" s="661" t="s">
        <v>2752</v>
      </c>
      <c r="D127" s="661" t="s">
        <v>1539</v>
      </c>
      <c r="E127" s="661" t="s">
        <v>3450</v>
      </c>
      <c r="F127" s="664"/>
      <c r="G127" s="664"/>
      <c r="H127" s="677">
        <v>0</v>
      </c>
      <c r="I127" s="664">
        <v>2</v>
      </c>
      <c r="J127" s="664">
        <v>193.06</v>
      </c>
      <c r="K127" s="677">
        <v>1</v>
      </c>
      <c r="L127" s="664">
        <v>2</v>
      </c>
      <c r="M127" s="665">
        <v>193.06</v>
      </c>
    </row>
    <row r="128" spans="1:13" ht="14.4" customHeight="1" x14ac:dyDescent="0.3">
      <c r="A128" s="660" t="s">
        <v>3516</v>
      </c>
      <c r="B128" s="661" t="s">
        <v>3383</v>
      </c>
      <c r="C128" s="661" t="s">
        <v>3773</v>
      </c>
      <c r="D128" s="661" t="s">
        <v>3774</v>
      </c>
      <c r="E128" s="661" t="s">
        <v>1218</v>
      </c>
      <c r="F128" s="664"/>
      <c r="G128" s="664"/>
      <c r="H128" s="677">
        <v>0</v>
      </c>
      <c r="I128" s="664">
        <v>1</v>
      </c>
      <c r="J128" s="664">
        <v>48.27</v>
      </c>
      <c r="K128" s="677">
        <v>1</v>
      </c>
      <c r="L128" s="664">
        <v>1</v>
      </c>
      <c r="M128" s="665">
        <v>48.27</v>
      </c>
    </row>
    <row r="129" spans="1:13" ht="14.4" customHeight="1" x14ac:dyDescent="0.3">
      <c r="A129" s="660" t="s">
        <v>3516</v>
      </c>
      <c r="B129" s="661" t="s">
        <v>3385</v>
      </c>
      <c r="C129" s="661" t="s">
        <v>1341</v>
      </c>
      <c r="D129" s="661" t="s">
        <v>3386</v>
      </c>
      <c r="E129" s="661" t="s">
        <v>984</v>
      </c>
      <c r="F129" s="664"/>
      <c r="G129" s="664"/>
      <c r="H129" s="677">
        <v>0</v>
      </c>
      <c r="I129" s="664">
        <v>6</v>
      </c>
      <c r="J129" s="664">
        <v>579.17999999999995</v>
      </c>
      <c r="K129" s="677">
        <v>1</v>
      </c>
      <c r="L129" s="664">
        <v>6</v>
      </c>
      <c r="M129" s="665">
        <v>579.17999999999995</v>
      </c>
    </row>
    <row r="130" spans="1:13" ht="14.4" customHeight="1" x14ac:dyDescent="0.3">
      <c r="A130" s="660" t="s">
        <v>3516</v>
      </c>
      <c r="B130" s="661" t="s">
        <v>3385</v>
      </c>
      <c r="C130" s="661" t="s">
        <v>3779</v>
      </c>
      <c r="D130" s="661" t="s">
        <v>1316</v>
      </c>
      <c r="E130" s="661" t="s">
        <v>3780</v>
      </c>
      <c r="F130" s="664"/>
      <c r="G130" s="664"/>
      <c r="H130" s="677">
        <v>0</v>
      </c>
      <c r="I130" s="664">
        <v>4</v>
      </c>
      <c r="J130" s="664">
        <v>62.44</v>
      </c>
      <c r="K130" s="677">
        <v>1</v>
      </c>
      <c r="L130" s="664">
        <v>4</v>
      </c>
      <c r="M130" s="665">
        <v>62.44</v>
      </c>
    </row>
    <row r="131" spans="1:13" ht="14.4" customHeight="1" x14ac:dyDescent="0.3">
      <c r="A131" s="660" t="s">
        <v>3516</v>
      </c>
      <c r="B131" s="661" t="s">
        <v>3385</v>
      </c>
      <c r="C131" s="661" t="s">
        <v>3607</v>
      </c>
      <c r="D131" s="661" t="s">
        <v>1319</v>
      </c>
      <c r="E131" s="661" t="s">
        <v>3608</v>
      </c>
      <c r="F131" s="664"/>
      <c r="G131" s="664"/>
      <c r="H131" s="677">
        <v>0</v>
      </c>
      <c r="I131" s="664">
        <v>1</v>
      </c>
      <c r="J131" s="664">
        <v>24.14</v>
      </c>
      <c r="K131" s="677">
        <v>1</v>
      </c>
      <c r="L131" s="664">
        <v>1</v>
      </c>
      <c r="M131" s="665">
        <v>24.14</v>
      </c>
    </row>
    <row r="132" spans="1:13" ht="14.4" customHeight="1" x14ac:dyDescent="0.3">
      <c r="A132" s="660" t="s">
        <v>3516</v>
      </c>
      <c r="B132" s="661" t="s">
        <v>3388</v>
      </c>
      <c r="C132" s="661" t="s">
        <v>3606</v>
      </c>
      <c r="D132" s="661" t="s">
        <v>1546</v>
      </c>
      <c r="E132" s="661" t="s">
        <v>1088</v>
      </c>
      <c r="F132" s="664"/>
      <c r="G132" s="664"/>
      <c r="H132" s="677">
        <v>0</v>
      </c>
      <c r="I132" s="664">
        <v>2</v>
      </c>
      <c r="J132" s="664">
        <v>389.08</v>
      </c>
      <c r="K132" s="677">
        <v>1</v>
      </c>
      <c r="L132" s="664">
        <v>2</v>
      </c>
      <c r="M132" s="665">
        <v>389.08</v>
      </c>
    </row>
    <row r="133" spans="1:13" ht="14.4" customHeight="1" x14ac:dyDescent="0.3">
      <c r="A133" s="660" t="s">
        <v>3516</v>
      </c>
      <c r="B133" s="661" t="s">
        <v>3390</v>
      </c>
      <c r="C133" s="661" t="s">
        <v>3775</v>
      </c>
      <c r="D133" s="661" t="s">
        <v>3776</v>
      </c>
      <c r="E133" s="661" t="s">
        <v>1799</v>
      </c>
      <c r="F133" s="664"/>
      <c r="G133" s="664"/>
      <c r="H133" s="677">
        <v>0</v>
      </c>
      <c r="I133" s="664">
        <v>1</v>
      </c>
      <c r="J133" s="664">
        <v>185.54</v>
      </c>
      <c r="K133" s="677">
        <v>1</v>
      </c>
      <c r="L133" s="664">
        <v>1</v>
      </c>
      <c r="M133" s="665">
        <v>185.54</v>
      </c>
    </row>
    <row r="134" spans="1:13" ht="14.4" customHeight="1" x14ac:dyDescent="0.3">
      <c r="A134" s="660" t="s">
        <v>3516</v>
      </c>
      <c r="B134" s="661" t="s">
        <v>3391</v>
      </c>
      <c r="C134" s="661" t="s">
        <v>1487</v>
      </c>
      <c r="D134" s="661" t="s">
        <v>1488</v>
      </c>
      <c r="E134" s="661" t="s">
        <v>1489</v>
      </c>
      <c r="F134" s="664"/>
      <c r="G134" s="664"/>
      <c r="H134" s="677">
        <v>0</v>
      </c>
      <c r="I134" s="664">
        <v>1</v>
      </c>
      <c r="J134" s="664">
        <v>109.97</v>
      </c>
      <c r="K134" s="677">
        <v>1</v>
      </c>
      <c r="L134" s="664">
        <v>1</v>
      </c>
      <c r="M134" s="665">
        <v>109.97</v>
      </c>
    </row>
    <row r="135" spans="1:13" ht="14.4" customHeight="1" x14ac:dyDescent="0.3">
      <c r="A135" s="660" t="s">
        <v>3516</v>
      </c>
      <c r="B135" s="661" t="s">
        <v>3391</v>
      </c>
      <c r="C135" s="661" t="s">
        <v>3793</v>
      </c>
      <c r="D135" s="661" t="s">
        <v>3794</v>
      </c>
      <c r="E135" s="661" t="s">
        <v>3795</v>
      </c>
      <c r="F135" s="664">
        <v>1</v>
      </c>
      <c r="G135" s="664">
        <v>51.31</v>
      </c>
      <c r="H135" s="677">
        <v>1</v>
      </c>
      <c r="I135" s="664"/>
      <c r="J135" s="664"/>
      <c r="K135" s="677">
        <v>0</v>
      </c>
      <c r="L135" s="664">
        <v>1</v>
      </c>
      <c r="M135" s="665">
        <v>51.31</v>
      </c>
    </row>
    <row r="136" spans="1:13" ht="14.4" customHeight="1" x14ac:dyDescent="0.3">
      <c r="A136" s="660" t="s">
        <v>3516</v>
      </c>
      <c r="B136" s="661" t="s">
        <v>3392</v>
      </c>
      <c r="C136" s="661" t="s">
        <v>3562</v>
      </c>
      <c r="D136" s="661" t="s">
        <v>3563</v>
      </c>
      <c r="E136" s="661" t="s">
        <v>3564</v>
      </c>
      <c r="F136" s="664"/>
      <c r="G136" s="664"/>
      <c r="H136" s="677">
        <v>0</v>
      </c>
      <c r="I136" s="664">
        <v>3</v>
      </c>
      <c r="J136" s="664">
        <v>876.56</v>
      </c>
      <c r="K136" s="677">
        <v>1</v>
      </c>
      <c r="L136" s="664">
        <v>3</v>
      </c>
      <c r="M136" s="665">
        <v>876.56</v>
      </c>
    </row>
    <row r="137" spans="1:13" ht="14.4" customHeight="1" x14ac:dyDescent="0.3">
      <c r="A137" s="660" t="s">
        <v>3516</v>
      </c>
      <c r="B137" s="661" t="s">
        <v>3392</v>
      </c>
      <c r="C137" s="661" t="s">
        <v>3678</v>
      </c>
      <c r="D137" s="661" t="s">
        <v>3679</v>
      </c>
      <c r="E137" s="661" t="s">
        <v>931</v>
      </c>
      <c r="F137" s="664">
        <v>1</v>
      </c>
      <c r="G137" s="664">
        <v>117.73</v>
      </c>
      <c r="H137" s="677">
        <v>1</v>
      </c>
      <c r="I137" s="664"/>
      <c r="J137" s="664"/>
      <c r="K137" s="677">
        <v>0</v>
      </c>
      <c r="L137" s="664">
        <v>1</v>
      </c>
      <c r="M137" s="665">
        <v>117.73</v>
      </c>
    </row>
    <row r="138" spans="1:13" ht="14.4" customHeight="1" x14ac:dyDescent="0.3">
      <c r="A138" s="660" t="s">
        <v>3516</v>
      </c>
      <c r="B138" s="661" t="s">
        <v>3392</v>
      </c>
      <c r="C138" s="661" t="s">
        <v>3680</v>
      </c>
      <c r="D138" s="661" t="s">
        <v>3681</v>
      </c>
      <c r="E138" s="661" t="s">
        <v>1512</v>
      </c>
      <c r="F138" s="664">
        <v>1</v>
      </c>
      <c r="G138" s="664">
        <v>193.1</v>
      </c>
      <c r="H138" s="677">
        <v>1</v>
      </c>
      <c r="I138" s="664"/>
      <c r="J138" s="664"/>
      <c r="K138" s="677">
        <v>0</v>
      </c>
      <c r="L138" s="664">
        <v>1</v>
      </c>
      <c r="M138" s="665">
        <v>193.1</v>
      </c>
    </row>
    <row r="139" spans="1:13" ht="14.4" customHeight="1" x14ac:dyDescent="0.3">
      <c r="A139" s="660" t="s">
        <v>3516</v>
      </c>
      <c r="B139" s="661" t="s">
        <v>3392</v>
      </c>
      <c r="C139" s="661" t="s">
        <v>1421</v>
      </c>
      <c r="D139" s="661" t="s">
        <v>1426</v>
      </c>
      <c r="E139" s="661" t="s">
        <v>931</v>
      </c>
      <c r="F139" s="664"/>
      <c r="G139" s="664"/>
      <c r="H139" s="677">
        <v>0</v>
      </c>
      <c r="I139" s="664">
        <v>1</v>
      </c>
      <c r="J139" s="664">
        <v>117.73</v>
      </c>
      <c r="K139" s="677">
        <v>1</v>
      </c>
      <c r="L139" s="664">
        <v>1</v>
      </c>
      <c r="M139" s="665">
        <v>117.73</v>
      </c>
    </row>
    <row r="140" spans="1:13" ht="14.4" customHeight="1" x14ac:dyDescent="0.3">
      <c r="A140" s="660" t="s">
        <v>3516</v>
      </c>
      <c r="B140" s="661" t="s">
        <v>3392</v>
      </c>
      <c r="C140" s="661" t="s">
        <v>1495</v>
      </c>
      <c r="D140" s="661" t="s">
        <v>1500</v>
      </c>
      <c r="E140" s="661" t="s">
        <v>1512</v>
      </c>
      <c r="F140" s="664"/>
      <c r="G140" s="664"/>
      <c r="H140" s="677">
        <v>0</v>
      </c>
      <c r="I140" s="664">
        <v>21</v>
      </c>
      <c r="J140" s="664">
        <v>4007.22</v>
      </c>
      <c r="K140" s="677">
        <v>1</v>
      </c>
      <c r="L140" s="664">
        <v>21</v>
      </c>
      <c r="M140" s="665">
        <v>4007.22</v>
      </c>
    </row>
    <row r="141" spans="1:13" ht="14.4" customHeight="1" x14ac:dyDescent="0.3">
      <c r="A141" s="660" t="s">
        <v>3516</v>
      </c>
      <c r="B141" s="661" t="s">
        <v>3392</v>
      </c>
      <c r="C141" s="661" t="s">
        <v>1499</v>
      </c>
      <c r="D141" s="661" t="s">
        <v>1500</v>
      </c>
      <c r="E141" s="661" t="s">
        <v>3394</v>
      </c>
      <c r="F141" s="664"/>
      <c r="G141" s="664"/>
      <c r="H141" s="677">
        <v>0</v>
      </c>
      <c r="I141" s="664">
        <v>2</v>
      </c>
      <c r="J141" s="664">
        <v>1287.3800000000001</v>
      </c>
      <c r="K141" s="677">
        <v>1</v>
      </c>
      <c r="L141" s="664">
        <v>2</v>
      </c>
      <c r="M141" s="665">
        <v>1287.3800000000001</v>
      </c>
    </row>
    <row r="142" spans="1:13" ht="14.4" customHeight="1" x14ac:dyDescent="0.3">
      <c r="A142" s="660" t="s">
        <v>3516</v>
      </c>
      <c r="B142" s="661" t="s">
        <v>3395</v>
      </c>
      <c r="C142" s="661" t="s">
        <v>1446</v>
      </c>
      <c r="D142" s="661" t="s">
        <v>1447</v>
      </c>
      <c r="E142" s="661" t="s">
        <v>931</v>
      </c>
      <c r="F142" s="664"/>
      <c r="G142" s="664"/>
      <c r="H142" s="677">
        <v>0</v>
      </c>
      <c r="I142" s="664">
        <v>3</v>
      </c>
      <c r="J142" s="664">
        <v>567.33000000000004</v>
      </c>
      <c r="K142" s="677">
        <v>1</v>
      </c>
      <c r="L142" s="664">
        <v>3</v>
      </c>
      <c r="M142" s="665">
        <v>567.33000000000004</v>
      </c>
    </row>
    <row r="143" spans="1:13" ht="14.4" customHeight="1" x14ac:dyDescent="0.3">
      <c r="A143" s="660" t="s">
        <v>3516</v>
      </c>
      <c r="B143" s="661" t="s">
        <v>4550</v>
      </c>
      <c r="C143" s="661" t="s">
        <v>4125</v>
      </c>
      <c r="D143" s="661" t="s">
        <v>4126</v>
      </c>
      <c r="E143" s="661" t="s">
        <v>4127</v>
      </c>
      <c r="F143" s="664"/>
      <c r="G143" s="664"/>
      <c r="H143" s="677">
        <v>0</v>
      </c>
      <c r="I143" s="664">
        <v>1</v>
      </c>
      <c r="J143" s="664">
        <v>556.04</v>
      </c>
      <c r="K143" s="677">
        <v>1</v>
      </c>
      <c r="L143" s="664">
        <v>1</v>
      </c>
      <c r="M143" s="665">
        <v>556.04</v>
      </c>
    </row>
    <row r="144" spans="1:13" ht="14.4" customHeight="1" x14ac:dyDescent="0.3">
      <c r="A144" s="660" t="s">
        <v>3516</v>
      </c>
      <c r="B144" s="661" t="s">
        <v>3396</v>
      </c>
      <c r="C144" s="661" t="s">
        <v>1337</v>
      </c>
      <c r="D144" s="661" t="s">
        <v>1338</v>
      </c>
      <c r="E144" s="661" t="s">
        <v>3397</v>
      </c>
      <c r="F144" s="664"/>
      <c r="G144" s="664"/>
      <c r="H144" s="677">
        <v>0</v>
      </c>
      <c r="I144" s="664">
        <v>2</v>
      </c>
      <c r="J144" s="664">
        <v>263.08</v>
      </c>
      <c r="K144" s="677">
        <v>1</v>
      </c>
      <c r="L144" s="664">
        <v>2</v>
      </c>
      <c r="M144" s="665">
        <v>263.08</v>
      </c>
    </row>
    <row r="145" spans="1:13" ht="14.4" customHeight="1" x14ac:dyDescent="0.3">
      <c r="A145" s="660" t="s">
        <v>3516</v>
      </c>
      <c r="B145" s="661" t="s">
        <v>3396</v>
      </c>
      <c r="C145" s="661" t="s">
        <v>3790</v>
      </c>
      <c r="D145" s="661" t="s">
        <v>3791</v>
      </c>
      <c r="E145" s="661" t="s">
        <v>3792</v>
      </c>
      <c r="F145" s="664">
        <v>2</v>
      </c>
      <c r="G145" s="664">
        <v>288.54999999999995</v>
      </c>
      <c r="H145" s="677">
        <v>1</v>
      </c>
      <c r="I145" s="664"/>
      <c r="J145" s="664"/>
      <c r="K145" s="677">
        <v>0</v>
      </c>
      <c r="L145" s="664">
        <v>2</v>
      </c>
      <c r="M145" s="665">
        <v>288.54999999999995</v>
      </c>
    </row>
    <row r="146" spans="1:13" ht="14.4" customHeight="1" x14ac:dyDescent="0.3">
      <c r="A146" s="660" t="s">
        <v>3516</v>
      </c>
      <c r="B146" s="661" t="s">
        <v>3398</v>
      </c>
      <c r="C146" s="661" t="s">
        <v>3755</v>
      </c>
      <c r="D146" s="661" t="s">
        <v>3756</v>
      </c>
      <c r="E146" s="661" t="s">
        <v>3757</v>
      </c>
      <c r="F146" s="664"/>
      <c r="G146" s="664"/>
      <c r="H146" s="677">
        <v>0</v>
      </c>
      <c r="I146" s="664">
        <v>1</v>
      </c>
      <c r="J146" s="664">
        <v>247.78</v>
      </c>
      <c r="K146" s="677">
        <v>1</v>
      </c>
      <c r="L146" s="664">
        <v>1</v>
      </c>
      <c r="M146" s="665">
        <v>247.78</v>
      </c>
    </row>
    <row r="147" spans="1:13" ht="14.4" customHeight="1" x14ac:dyDescent="0.3">
      <c r="A147" s="660" t="s">
        <v>3516</v>
      </c>
      <c r="B147" s="661" t="s">
        <v>3401</v>
      </c>
      <c r="C147" s="661" t="s">
        <v>3736</v>
      </c>
      <c r="D147" s="661" t="s">
        <v>2121</v>
      </c>
      <c r="E147" s="661" t="s">
        <v>3737</v>
      </c>
      <c r="F147" s="664"/>
      <c r="G147" s="664"/>
      <c r="H147" s="677">
        <v>0</v>
      </c>
      <c r="I147" s="664">
        <v>1</v>
      </c>
      <c r="J147" s="664">
        <v>62.24</v>
      </c>
      <c r="K147" s="677">
        <v>1</v>
      </c>
      <c r="L147" s="664">
        <v>1</v>
      </c>
      <c r="M147" s="665">
        <v>62.24</v>
      </c>
    </row>
    <row r="148" spans="1:13" ht="14.4" customHeight="1" x14ac:dyDescent="0.3">
      <c r="A148" s="660" t="s">
        <v>3516</v>
      </c>
      <c r="B148" s="661" t="s">
        <v>3401</v>
      </c>
      <c r="C148" s="661" t="s">
        <v>3738</v>
      </c>
      <c r="D148" s="661" t="s">
        <v>2796</v>
      </c>
      <c r="E148" s="661" t="s">
        <v>3739</v>
      </c>
      <c r="F148" s="664"/>
      <c r="G148" s="664"/>
      <c r="H148" s="677">
        <v>0</v>
      </c>
      <c r="I148" s="664">
        <v>1</v>
      </c>
      <c r="J148" s="664">
        <v>48.37</v>
      </c>
      <c r="K148" s="677">
        <v>1</v>
      </c>
      <c r="L148" s="664">
        <v>1</v>
      </c>
      <c r="M148" s="665">
        <v>48.37</v>
      </c>
    </row>
    <row r="149" spans="1:13" ht="14.4" customHeight="1" x14ac:dyDescent="0.3">
      <c r="A149" s="660" t="s">
        <v>3516</v>
      </c>
      <c r="B149" s="661" t="s">
        <v>3401</v>
      </c>
      <c r="C149" s="661" t="s">
        <v>3740</v>
      </c>
      <c r="D149" s="661" t="s">
        <v>2090</v>
      </c>
      <c r="E149" s="661" t="s">
        <v>3741</v>
      </c>
      <c r="F149" s="664">
        <v>1</v>
      </c>
      <c r="G149" s="664">
        <v>0</v>
      </c>
      <c r="H149" s="677"/>
      <c r="I149" s="664"/>
      <c r="J149" s="664"/>
      <c r="K149" s="677"/>
      <c r="L149" s="664">
        <v>1</v>
      </c>
      <c r="M149" s="665">
        <v>0</v>
      </c>
    </row>
    <row r="150" spans="1:13" ht="14.4" customHeight="1" x14ac:dyDescent="0.3">
      <c r="A150" s="660" t="s">
        <v>3516</v>
      </c>
      <c r="B150" s="661" t="s">
        <v>3401</v>
      </c>
      <c r="C150" s="661" t="s">
        <v>3742</v>
      </c>
      <c r="D150" s="661" t="s">
        <v>3404</v>
      </c>
      <c r="E150" s="661" t="s">
        <v>3743</v>
      </c>
      <c r="F150" s="664"/>
      <c r="G150" s="664"/>
      <c r="H150" s="677"/>
      <c r="I150" s="664">
        <v>2</v>
      </c>
      <c r="J150" s="664">
        <v>0</v>
      </c>
      <c r="K150" s="677"/>
      <c r="L150" s="664">
        <v>2</v>
      </c>
      <c r="M150" s="665">
        <v>0</v>
      </c>
    </row>
    <row r="151" spans="1:13" ht="14.4" customHeight="1" x14ac:dyDescent="0.3">
      <c r="A151" s="660" t="s">
        <v>3516</v>
      </c>
      <c r="B151" s="661" t="s">
        <v>4551</v>
      </c>
      <c r="C151" s="661" t="s">
        <v>3691</v>
      </c>
      <c r="D151" s="661" t="s">
        <v>3692</v>
      </c>
      <c r="E151" s="661" t="s">
        <v>3693</v>
      </c>
      <c r="F151" s="664">
        <v>1</v>
      </c>
      <c r="G151" s="664">
        <v>39.74</v>
      </c>
      <c r="H151" s="677">
        <v>1</v>
      </c>
      <c r="I151" s="664"/>
      <c r="J151" s="664"/>
      <c r="K151" s="677">
        <v>0</v>
      </c>
      <c r="L151" s="664">
        <v>1</v>
      </c>
      <c r="M151" s="665">
        <v>39.74</v>
      </c>
    </row>
    <row r="152" spans="1:13" ht="14.4" customHeight="1" x14ac:dyDescent="0.3">
      <c r="A152" s="660" t="s">
        <v>3516</v>
      </c>
      <c r="B152" s="661" t="s">
        <v>3412</v>
      </c>
      <c r="C152" s="661" t="s">
        <v>3676</v>
      </c>
      <c r="D152" s="661" t="s">
        <v>3413</v>
      </c>
      <c r="E152" s="661" t="s">
        <v>3677</v>
      </c>
      <c r="F152" s="664">
        <v>3</v>
      </c>
      <c r="G152" s="664">
        <v>0</v>
      </c>
      <c r="H152" s="677"/>
      <c r="I152" s="664"/>
      <c r="J152" s="664"/>
      <c r="K152" s="677"/>
      <c r="L152" s="664">
        <v>3</v>
      </c>
      <c r="M152" s="665">
        <v>0</v>
      </c>
    </row>
    <row r="153" spans="1:13" ht="14.4" customHeight="1" x14ac:dyDescent="0.3">
      <c r="A153" s="660" t="s">
        <v>3516</v>
      </c>
      <c r="B153" s="661" t="s">
        <v>3412</v>
      </c>
      <c r="C153" s="661" t="s">
        <v>1696</v>
      </c>
      <c r="D153" s="661" t="s">
        <v>3413</v>
      </c>
      <c r="E153" s="661" t="s">
        <v>3414</v>
      </c>
      <c r="F153" s="664"/>
      <c r="G153" s="664"/>
      <c r="H153" s="677">
        <v>0</v>
      </c>
      <c r="I153" s="664">
        <v>1</v>
      </c>
      <c r="J153" s="664">
        <v>154.36000000000001</v>
      </c>
      <c r="K153" s="677">
        <v>1</v>
      </c>
      <c r="L153" s="664">
        <v>1</v>
      </c>
      <c r="M153" s="665">
        <v>154.36000000000001</v>
      </c>
    </row>
    <row r="154" spans="1:13" ht="14.4" customHeight="1" x14ac:dyDescent="0.3">
      <c r="A154" s="660" t="s">
        <v>3516</v>
      </c>
      <c r="B154" s="661" t="s">
        <v>4552</v>
      </c>
      <c r="C154" s="661" t="s">
        <v>3786</v>
      </c>
      <c r="D154" s="661" t="s">
        <v>3787</v>
      </c>
      <c r="E154" s="661" t="s">
        <v>3788</v>
      </c>
      <c r="F154" s="664"/>
      <c r="G154" s="664"/>
      <c r="H154" s="677">
        <v>0</v>
      </c>
      <c r="I154" s="664">
        <v>1</v>
      </c>
      <c r="J154" s="664">
        <v>123.2</v>
      </c>
      <c r="K154" s="677">
        <v>1</v>
      </c>
      <c r="L154" s="664">
        <v>1</v>
      </c>
      <c r="M154" s="665">
        <v>123.2</v>
      </c>
    </row>
    <row r="155" spans="1:13" ht="14.4" customHeight="1" x14ac:dyDescent="0.3">
      <c r="A155" s="660" t="s">
        <v>3517</v>
      </c>
      <c r="B155" s="661" t="s">
        <v>3348</v>
      </c>
      <c r="C155" s="661" t="s">
        <v>3769</v>
      </c>
      <c r="D155" s="661" t="s">
        <v>1313</v>
      </c>
      <c r="E155" s="661" t="s">
        <v>3770</v>
      </c>
      <c r="F155" s="664"/>
      <c r="G155" s="664"/>
      <c r="H155" s="677">
        <v>0</v>
      </c>
      <c r="I155" s="664">
        <v>1</v>
      </c>
      <c r="J155" s="664">
        <v>46.85</v>
      </c>
      <c r="K155" s="677">
        <v>1</v>
      </c>
      <c r="L155" s="664">
        <v>1</v>
      </c>
      <c r="M155" s="665">
        <v>46.85</v>
      </c>
    </row>
    <row r="156" spans="1:13" ht="14.4" customHeight="1" x14ac:dyDescent="0.3">
      <c r="A156" s="660" t="s">
        <v>3517</v>
      </c>
      <c r="B156" s="661" t="s">
        <v>3348</v>
      </c>
      <c r="C156" s="661" t="s">
        <v>1384</v>
      </c>
      <c r="D156" s="661" t="s">
        <v>1385</v>
      </c>
      <c r="E156" s="661" t="s">
        <v>3350</v>
      </c>
      <c r="F156" s="664"/>
      <c r="G156" s="664"/>
      <c r="H156" s="677">
        <v>0</v>
      </c>
      <c r="I156" s="664">
        <v>2</v>
      </c>
      <c r="J156" s="664">
        <v>151.35</v>
      </c>
      <c r="K156" s="677">
        <v>1</v>
      </c>
      <c r="L156" s="664">
        <v>2</v>
      </c>
      <c r="M156" s="665">
        <v>151.35</v>
      </c>
    </row>
    <row r="157" spans="1:13" ht="14.4" customHeight="1" x14ac:dyDescent="0.3">
      <c r="A157" s="660" t="s">
        <v>3517</v>
      </c>
      <c r="B157" s="661" t="s">
        <v>3348</v>
      </c>
      <c r="C157" s="661" t="s">
        <v>3602</v>
      </c>
      <c r="D157" s="661" t="s">
        <v>1385</v>
      </c>
      <c r="E157" s="661" t="s">
        <v>1386</v>
      </c>
      <c r="F157" s="664"/>
      <c r="G157" s="664"/>
      <c r="H157" s="677"/>
      <c r="I157" s="664">
        <v>2</v>
      </c>
      <c r="J157" s="664">
        <v>0</v>
      </c>
      <c r="K157" s="677"/>
      <c r="L157" s="664">
        <v>2</v>
      </c>
      <c r="M157" s="665">
        <v>0</v>
      </c>
    </row>
    <row r="158" spans="1:13" ht="14.4" customHeight="1" x14ac:dyDescent="0.3">
      <c r="A158" s="660" t="s">
        <v>3517</v>
      </c>
      <c r="B158" s="661" t="s">
        <v>3348</v>
      </c>
      <c r="C158" s="661" t="s">
        <v>3771</v>
      </c>
      <c r="D158" s="661" t="s">
        <v>1385</v>
      </c>
      <c r="E158" s="661" t="s">
        <v>3772</v>
      </c>
      <c r="F158" s="664"/>
      <c r="G158" s="664"/>
      <c r="H158" s="677">
        <v>0</v>
      </c>
      <c r="I158" s="664">
        <v>3</v>
      </c>
      <c r="J158" s="664">
        <v>200.36</v>
      </c>
      <c r="K158" s="677">
        <v>1</v>
      </c>
      <c r="L158" s="664">
        <v>3</v>
      </c>
      <c r="M158" s="665">
        <v>200.36</v>
      </c>
    </row>
    <row r="159" spans="1:13" ht="14.4" customHeight="1" x14ac:dyDescent="0.3">
      <c r="A159" s="660" t="s">
        <v>3517</v>
      </c>
      <c r="B159" s="661" t="s">
        <v>3348</v>
      </c>
      <c r="C159" s="661" t="s">
        <v>3898</v>
      </c>
      <c r="D159" s="661" t="s">
        <v>1385</v>
      </c>
      <c r="E159" s="661" t="s">
        <v>3899</v>
      </c>
      <c r="F159" s="664"/>
      <c r="G159" s="664"/>
      <c r="H159" s="677"/>
      <c r="I159" s="664">
        <v>1</v>
      </c>
      <c r="J159" s="664">
        <v>0</v>
      </c>
      <c r="K159" s="677"/>
      <c r="L159" s="664">
        <v>1</v>
      </c>
      <c r="M159" s="665">
        <v>0</v>
      </c>
    </row>
    <row r="160" spans="1:13" ht="14.4" customHeight="1" x14ac:dyDescent="0.3">
      <c r="A160" s="660" t="s">
        <v>3517</v>
      </c>
      <c r="B160" s="661" t="s">
        <v>4553</v>
      </c>
      <c r="C160" s="661" t="s">
        <v>3854</v>
      </c>
      <c r="D160" s="661" t="s">
        <v>3855</v>
      </c>
      <c r="E160" s="661" t="s">
        <v>3856</v>
      </c>
      <c r="F160" s="664">
        <v>1</v>
      </c>
      <c r="G160" s="664">
        <v>0</v>
      </c>
      <c r="H160" s="677"/>
      <c r="I160" s="664"/>
      <c r="J160" s="664"/>
      <c r="K160" s="677"/>
      <c r="L160" s="664">
        <v>1</v>
      </c>
      <c r="M160" s="665">
        <v>0</v>
      </c>
    </row>
    <row r="161" spans="1:13" ht="14.4" customHeight="1" x14ac:dyDescent="0.3">
      <c r="A161" s="660" t="s">
        <v>3517</v>
      </c>
      <c r="B161" s="661" t="s">
        <v>3360</v>
      </c>
      <c r="C161" s="661" t="s">
        <v>3884</v>
      </c>
      <c r="D161" s="661" t="s">
        <v>3885</v>
      </c>
      <c r="E161" s="661" t="s">
        <v>3886</v>
      </c>
      <c r="F161" s="664">
        <v>1</v>
      </c>
      <c r="G161" s="664">
        <v>0</v>
      </c>
      <c r="H161" s="677"/>
      <c r="I161" s="664"/>
      <c r="J161" s="664"/>
      <c r="K161" s="677"/>
      <c r="L161" s="664">
        <v>1</v>
      </c>
      <c r="M161" s="665">
        <v>0</v>
      </c>
    </row>
    <row r="162" spans="1:13" ht="14.4" customHeight="1" x14ac:dyDescent="0.3">
      <c r="A162" s="660" t="s">
        <v>3517</v>
      </c>
      <c r="B162" s="661" t="s">
        <v>3360</v>
      </c>
      <c r="C162" s="661" t="s">
        <v>3889</v>
      </c>
      <c r="D162" s="661" t="s">
        <v>1392</v>
      </c>
      <c r="E162" s="661" t="s">
        <v>3890</v>
      </c>
      <c r="F162" s="664">
        <v>2</v>
      </c>
      <c r="G162" s="664">
        <v>0</v>
      </c>
      <c r="H162" s="677"/>
      <c r="I162" s="664"/>
      <c r="J162" s="664"/>
      <c r="K162" s="677"/>
      <c r="L162" s="664">
        <v>2</v>
      </c>
      <c r="M162" s="665">
        <v>0</v>
      </c>
    </row>
    <row r="163" spans="1:13" ht="14.4" customHeight="1" x14ac:dyDescent="0.3">
      <c r="A163" s="660" t="s">
        <v>3517</v>
      </c>
      <c r="B163" s="661" t="s">
        <v>3360</v>
      </c>
      <c r="C163" s="661" t="s">
        <v>3887</v>
      </c>
      <c r="D163" s="661" t="s">
        <v>3753</v>
      </c>
      <c r="E163" s="661" t="s">
        <v>3888</v>
      </c>
      <c r="F163" s="664">
        <v>1</v>
      </c>
      <c r="G163" s="664">
        <v>0</v>
      </c>
      <c r="H163" s="677"/>
      <c r="I163" s="664"/>
      <c r="J163" s="664"/>
      <c r="K163" s="677"/>
      <c r="L163" s="664">
        <v>1</v>
      </c>
      <c r="M163" s="665">
        <v>0</v>
      </c>
    </row>
    <row r="164" spans="1:13" ht="14.4" customHeight="1" x14ac:dyDescent="0.3">
      <c r="A164" s="660" t="s">
        <v>3517</v>
      </c>
      <c r="B164" s="661" t="s">
        <v>3362</v>
      </c>
      <c r="C164" s="661" t="s">
        <v>1457</v>
      </c>
      <c r="D164" s="661" t="s">
        <v>1458</v>
      </c>
      <c r="E164" s="661" t="s">
        <v>1459</v>
      </c>
      <c r="F164" s="664"/>
      <c r="G164" s="664"/>
      <c r="H164" s="677">
        <v>0</v>
      </c>
      <c r="I164" s="664">
        <v>1</v>
      </c>
      <c r="J164" s="664">
        <v>30.83</v>
      </c>
      <c r="K164" s="677">
        <v>1</v>
      </c>
      <c r="L164" s="664">
        <v>1</v>
      </c>
      <c r="M164" s="665">
        <v>30.83</v>
      </c>
    </row>
    <row r="165" spans="1:13" ht="14.4" customHeight="1" x14ac:dyDescent="0.3">
      <c r="A165" s="660" t="s">
        <v>3517</v>
      </c>
      <c r="B165" s="661" t="s">
        <v>3362</v>
      </c>
      <c r="C165" s="661" t="s">
        <v>3864</v>
      </c>
      <c r="D165" s="661" t="s">
        <v>1454</v>
      </c>
      <c r="E165" s="661" t="s">
        <v>3865</v>
      </c>
      <c r="F165" s="664">
        <v>1</v>
      </c>
      <c r="G165" s="664">
        <v>0</v>
      </c>
      <c r="H165" s="677"/>
      <c r="I165" s="664"/>
      <c r="J165" s="664"/>
      <c r="K165" s="677"/>
      <c r="L165" s="664">
        <v>1</v>
      </c>
      <c r="M165" s="665">
        <v>0</v>
      </c>
    </row>
    <row r="166" spans="1:13" ht="14.4" customHeight="1" x14ac:dyDescent="0.3">
      <c r="A166" s="660" t="s">
        <v>3517</v>
      </c>
      <c r="B166" s="661" t="s">
        <v>3363</v>
      </c>
      <c r="C166" s="661" t="s">
        <v>3950</v>
      </c>
      <c r="D166" s="661" t="s">
        <v>3660</v>
      </c>
      <c r="E166" s="661" t="s">
        <v>3951</v>
      </c>
      <c r="F166" s="664"/>
      <c r="G166" s="664"/>
      <c r="H166" s="677">
        <v>0</v>
      </c>
      <c r="I166" s="664">
        <v>1</v>
      </c>
      <c r="J166" s="664">
        <v>46.88</v>
      </c>
      <c r="K166" s="677">
        <v>1</v>
      </c>
      <c r="L166" s="664">
        <v>1</v>
      </c>
      <c r="M166" s="665">
        <v>46.88</v>
      </c>
    </row>
    <row r="167" spans="1:13" ht="14.4" customHeight="1" x14ac:dyDescent="0.3">
      <c r="A167" s="660" t="s">
        <v>3517</v>
      </c>
      <c r="B167" s="661" t="s">
        <v>3363</v>
      </c>
      <c r="C167" s="661" t="s">
        <v>3807</v>
      </c>
      <c r="D167" s="661" t="s">
        <v>3663</v>
      </c>
      <c r="E167" s="661" t="s">
        <v>3650</v>
      </c>
      <c r="F167" s="664"/>
      <c r="G167" s="664"/>
      <c r="H167" s="677">
        <v>0</v>
      </c>
      <c r="I167" s="664">
        <v>3</v>
      </c>
      <c r="J167" s="664">
        <v>277.14</v>
      </c>
      <c r="K167" s="677">
        <v>1</v>
      </c>
      <c r="L167" s="664">
        <v>3</v>
      </c>
      <c r="M167" s="665">
        <v>277.14</v>
      </c>
    </row>
    <row r="168" spans="1:13" ht="14.4" customHeight="1" x14ac:dyDescent="0.3">
      <c r="A168" s="660" t="s">
        <v>3517</v>
      </c>
      <c r="B168" s="661" t="s">
        <v>3363</v>
      </c>
      <c r="C168" s="661" t="s">
        <v>3662</v>
      </c>
      <c r="D168" s="661" t="s">
        <v>3663</v>
      </c>
      <c r="E168" s="661" t="s">
        <v>977</v>
      </c>
      <c r="F168" s="664"/>
      <c r="G168" s="664"/>
      <c r="H168" s="677">
        <v>0</v>
      </c>
      <c r="I168" s="664">
        <v>1</v>
      </c>
      <c r="J168" s="664">
        <v>184.74</v>
      </c>
      <c r="K168" s="677">
        <v>1</v>
      </c>
      <c r="L168" s="664">
        <v>1</v>
      </c>
      <c r="M168" s="665">
        <v>184.74</v>
      </c>
    </row>
    <row r="169" spans="1:13" ht="14.4" customHeight="1" x14ac:dyDescent="0.3">
      <c r="A169" s="660" t="s">
        <v>3517</v>
      </c>
      <c r="B169" s="661" t="s">
        <v>3363</v>
      </c>
      <c r="C169" s="661" t="s">
        <v>3621</v>
      </c>
      <c r="D169" s="661" t="s">
        <v>3622</v>
      </c>
      <c r="E169" s="661" t="s">
        <v>3623</v>
      </c>
      <c r="F169" s="664"/>
      <c r="G169" s="664"/>
      <c r="H169" s="677">
        <v>0</v>
      </c>
      <c r="I169" s="664">
        <v>1</v>
      </c>
      <c r="J169" s="664">
        <v>120.61</v>
      </c>
      <c r="K169" s="677">
        <v>1</v>
      </c>
      <c r="L169" s="664">
        <v>1</v>
      </c>
      <c r="M169" s="665">
        <v>120.61</v>
      </c>
    </row>
    <row r="170" spans="1:13" ht="14.4" customHeight="1" x14ac:dyDescent="0.3">
      <c r="A170" s="660" t="s">
        <v>3517</v>
      </c>
      <c r="B170" s="661" t="s">
        <v>3365</v>
      </c>
      <c r="C170" s="661" t="s">
        <v>1521</v>
      </c>
      <c r="D170" s="661" t="s">
        <v>1361</v>
      </c>
      <c r="E170" s="661" t="s">
        <v>1522</v>
      </c>
      <c r="F170" s="664"/>
      <c r="G170" s="664"/>
      <c r="H170" s="677">
        <v>0</v>
      </c>
      <c r="I170" s="664">
        <v>1</v>
      </c>
      <c r="J170" s="664">
        <v>543.39</v>
      </c>
      <c r="K170" s="677">
        <v>1</v>
      </c>
      <c r="L170" s="664">
        <v>1</v>
      </c>
      <c r="M170" s="665">
        <v>543.39</v>
      </c>
    </row>
    <row r="171" spans="1:13" ht="14.4" customHeight="1" x14ac:dyDescent="0.3">
      <c r="A171" s="660" t="s">
        <v>3517</v>
      </c>
      <c r="B171" s="661" t="s">
        <v>3365</v>
      </c>
      <c r="C171" s="661" t="s">
        <v>1360</v>
      </c>
      <c r="D171" s="661" t="s">
        <v>1361</v>
      </c>
      <c r="E171" s="661" t="s">
        <v>607</v>
      </c>
      <c r="F171" s="664"/>
      <c r="G171" s="664"/>
      <c r="H171" s="677">
        <v>0</v>
      </c>
      <c r="I171" s="664">
        <v>1</v>
      </c>
      <c r="J171" s="664">
        <v>815.1</v>
      </c>
      <c r="K171" s="677">
        <v>1</v>
      </c>
      <c r="L171" s="664">
        <v>1</v>
      </c>
      <c r="M171" s="665">
        <v>815.1</v>
      </c>
    </row>
    <row r="172" spans="1:13" ht="14.4" customHeight="1" x14ac:dyDescent="0.3">
      <c r="A172" s="660" t="s">
        <v>3517</v>
      </c>
      <c r="B172" s="661" t="s">
        <v>3366</v>
      </c>
      <c r="C172" s="661" t="s">
        <v>1561</v>
      </c>
      <c r="D172" s="661" t="s">
        <v>1562</v>
      </c>
      <c r="E172" s="661" t="s">
        <v>1563</v>
      </c>
      <c r="F172" s="664"/>
      <c r="G172" s="664"/>
      <c r="H172" s="677">
        <v>0</v>
      </c>
      <c r="I172" s="664">
        <v>4</v>
      </c>
      <c r="J172" s="664">
        <v>373.72</v>
      </c>
      <c r="K172" s="677">
        <v>1</v>
      </c>
      <c r="L172" s="664">
        <v>4</v>
      </c>
      <c r="M172" s="665">
        <v>373.72</v>
      </c>
    </row>
    <row r="173" spans="1:13" ht="14.4" customHeight="1" x14ac:dyDescent="0.3">
      <c r="A173" s="660" t="s">
        <v>3517</v>
      </c>
      <c r="B173" s="661" t="s">
        <v>3366</v>
      </c>
      <c r="C173" s="661" t="s">
        <v>3729</v>
      </c>
      <c r="D173" s="661" t="s">
        <v>3727</v>
      </c>
      <c r="E173" s="661" t="s">
        <v>3728</v>
      </c>
      <c r="F173" s="664">
        <v>1</v>
      </c>
      <c r="G173" s="664">
        <v>0</v>
      </c>
      <c r="H173" s="677"/>
      <c r="I173" s="664"/>
      <c r="J173" s="664"/>
      <c r="K173" s="677"/>
      <c r="L173" s="664">
        <v>1</v>
      </c>
      <c r="M173" s="665">
        <v>0</v>
      </c>
    </row>
    <row r="174" spans="1:13" ht="14.4" customHeight="1" x14ac:dyDescent="0.3">
      <c r="A174" s="660" t="s">
        <v>3517</v>
      </c>
      <c r="B174" s="661" t="s">
        <v>3366</v>
      </c>
      <c r="C174" s="661" t="s">
        <v>3873</v>
      </c>
      <c r="D174" s="661" t="s">
        <v>3874</v>
      </c>
      <c r="E174" s="661" t="s">
        <v>1563</v>
      </c>
      <c r="F174" s="664">
        <v>1</v>
      </c>
      <c r="G174" s="664">
        <v>0</v>
      </c>
      <c r="H174" s="677"/>
      <c r="I174" s="664"/>
      <c r="J174" s="664"/>
      <c r="K174" s="677"/>
      <c r="L174" s="664">
        <v>1</v>
      </c>
      <c r="M174" s="665">
        <v>0</v>
      </c>
    </row>
    <row r="175" spans="1:13" ht="14.4" customHeight="1" x14ac:dyDescent="0.3">
      <c r="A175" s="660" t="s">
        <v>3517</v>
      </c>
      <c r="B175" s="661" t="s">
        <v>3366</v>
      </c>
      <c r="C175" s="661" t="s">
        <v>3870</v>
      </c>
      <c r="D175" s="661" t="s">
        <v>1562</v>
      </c>
      <c r="E175" s="661" t="s">
        <v>3871</v>
      </c>
      <c r="F175" s="664">
        <v>1</v>
      </c>
      <c r="G175" s="664">
        <v>0</v>
      </c>
      <c r="H175" s="677"/>
      <c r="I175" s="664"/>
      <c r="J175" s="664"/>
      <c r="K175" s="677"/>
      <c r="L175" s="664">
        <v>1</v>
      </c>
      <c r="M175" s="665">
        <v>0</v>
      </c>
    </row>
    <row r="176" spans="1:13" ht="14.4" customHeight="1" x14ac:dyDescent="0.3">
      <c r="A176" s="660" t="s">
        <v>3517</v>
      </c>
      <c r="B176" s="661" t="s">
        <v>3366</v>
      </c>
      <c r="C176" s="661" t="s">
        <v>3872</v>
      </c>
      <c r="D176" s="661" t="s">
        <v>1562</v>
      </c>
      <c r="E176" s="661" t="s">
        <v>3728</v>
      </c>
      <c r="F176" s="664">
        <v>3</v>
      </c>
      <c r="G176" s="664">
        <v>0</v>
      </c>
      <c r="H176" s="677"/>
      <c r="I176" s="664"/>
      <c r="J176" s="664"/>
      <c r="K176" s="677"/>
      <c r="L176" s="664">
        <v>3</v>
      </c>
      <c r="M176" s="665">
        <v>0</v>
      </c>
    </row>
    <row r="177" spans="1:13" ht="14.4" customHeight="1" x14ac:dyDescent="0.3">
      <c r="A177" s="660" t="s">
        <v>3517</v>
      </c>
      <c r="B177" s="661" t="s">
        <v>3371</v>
      </c>
      <c r="C177" s="661" t="s">
        <v>1330</v>
      </c>
      <c r="D177" s="661" t="s">
        <v>1331</v>
      </c>
      <c r="E177" s="661" t="s">
        <v>3373</v>
      </c>
      <c r="F177" s="664"/>
      <c r="G177" s="664"/>
      <c r="H177" s="677">
        <v>0</v>
      </c>
      <c r="I177" s="664">
        <v>6</v>
      </c>
      <c r="J177" s="664">
        <v>432</v>
      </c>
      <c r="K177" s="677">
        <v>1</v>
      </c>
      <c r="L177" s="664">
        <v>6</v>
      </c>
      <c r="M177" s="665">
        <v>432</v>
      </c>
    </row>
    <row r="178" spans="1:13" ht="14.4" customHeight="1" x14ac:dyDescent="0.3">
      <c r="A178" s="660" t="s">
        <v>3517</v>
      </c>
      <c r="B178" s="661" t="s">
        <v>3371</v>
      </c>
      <c r="C178" s="661" t="s">
        <v>3669</v>
      </c>
      <c r="D178" s="661" t="s">
        <v>3670</v>
      </c>
      <c r="E178" s="661" t="s">
        <v>3373</v>
      </c>
      <c r="F178" s="664">
        <v>1</v>
      </c>
      <c r="G178" s="664">
        <v>0</v>
      </c>
      <c r="H178" s="677"/>
      <c r="I178" s="664"/>
      <c r="J178" s="664"/>
      <c r="K178" s="677"/>
      <c r="L178" s="664">
        <v>1</v>
      </c>
      <c r="M178" s="665">
        <v>0</v>
      </c>
    </row>
    <row r="179" spans="1:13" ht="14.4" customHeight="1" x14ac:dyDescent="0.3">
      <c r="A179" s="660" t="s">
        <v>3517</v>
      </c>
      <c r="B179" s="661" t="s">
        <v>3376</v>
      </c>
      <c r="C179" s="661" t="s">
        <v>3832</v>
      </c>
      <c r="D179" s="661" t="s">
        <v>3833</v>
      </c>
      <c r="E179" s="661" t="s">
        <v>931</v>
      </c>
      <c r="F179" s="664">
        <v>1</v>
      </c>
      <c r="G179" s="664">
        <v>70.23</v>
      </c>
      <c r="H179" s="677">
        <v>1</v>
      </c>
      <c r="I179" s="664"/>
      <c r="J179" s="664"/>
      <c r="K179" s="677">
        <v>0</v>
      </c>
      <c r="L179" s="664">
        <v>1</v>
      </c>
      <c r="M179" s="665">
        <v>70.23</v>
      </c>
    </row>
    <row r="180" spans="1:13" ht="14.4" customHeight="1" x14ac:dyDescent="0.3">
      <c r="A180" s="660" t="s">
        <v>3517</v>
      </c>
      <c r="B180" s="661" t="s">
        <v>3377</v>
      </c>
      <c r="C180" s="661" t="s">
        <v>3834</v>
      </c>
      <c r="D180" s="661" t="s">
        <v>3835</v>
      </c>
      <c r="E180" s="661" t="s">
        <v>3836</v>
      </c>
      <c r="F180" s="664">
        <v>1</v>
      </c>
      <c r="G180" s="664">
        <v>16.38</v>
      </c>
      <c r="H180" s="677">
        <v>1</v>
      </c>
      <c r="I180" s="664"/>
      <c r="J180" s="664"/>
      <c r="K180" s="677">
        <v>0</v>
      </c>
      <c r="L180" s="664">
        <v>1</v>
      </c>
      <c r="M180" s="665">
        <v>16.38</v>
      </c>
    </row>
    <row r="181" spans="1:13" ht="14.4" customHeight="1" x14ac:dyDescent="0.3">
      <c r="A181" s="660" t="s">
        <v>3517</v>
      </c>
      <c r="B181" s="661" t="s">
        <v>3377</v>
      </c>
      <c r="C181" s="661" t="s">
        <v>1377</v>
      </c>
      <c r="D181" s="661" t="s">
        <v>1378</v>
      </c>
      <c r="E181" s="661" t="s">
        <v>1165</v>
      </c>
      <c r="F181" s="664"/>
      <c r="G181" s="664"/>
      <c r="H181" s="677">
        <v>0</v>
      </c>
      <c r="I181" s="664">
        <v>14</v>
      </c>
      <c r="J181" s="664">
        <v>491.54</v>
      </c>
      <c r="K181" s="677">
        <v>1</v>
      </c>
      <c r="L181" s="664">
        <v>14</v>
      </c>
      <c r="M181" s="665">
        <v>491.54</v>
      </c>
    </row>
    <row r="182" spans="1:13" ht="14.4" customHeight="1" x14ac:dyDescent="0.3">
      <c r="A182" s="660" t="s">
        <v>3517</v>
      </c>
      <c r="B182" s="661" t="s">
        <v>3377</v>
      </c>
      <c r="C182" s="661" t="s">
        <v>1380</v>
      </c>
      <c r="D182" s="661" t="s">
        <v>1381</v>
      </c>
      <c r="E182" s="661" t="s">
        <v>1382</v>
      </c>
      <c r="F182" s="664"/>
      <c r="G182" s="664"/>
      <c r="H182" s="677">
        <v>0</v>
      </c>
      <c r="I182" s="664">
        <v>1</v>
      </c>
      <c r="J182" s="664">
        <v>70.23</v>
      </c>
      <c r="K182" s="677">
        <v>1</v>
      </c>
      <c r="L182" s="664">
        <v>1</v>
      </c>
      <c r="M182" s="665">
        <v>70.23</v>
      </c>
    </row>
    <row r="183" spans="1:13" ht="14.4" customHeight="1" x14ac:dyDescent="0.3">
      <c r="A183" s="660" t="s">
        <v>3517</v>
      </c>
      <c r="B183" s="661" t="s">
        <v>3378</v>
      </c>
      <c r="C183" s="661" t="s">
        <v>3867</v>
      </c>
      <c r="D183" s="661" t="s">
        <v>3868</v>
      </c>
      <c r="E183" s="661" t="s">
        <v>3869</v>
      </c>
      <c r="F183" s="664">
        <v>1</v>
      </c>
      <c r="G183" s="664">
        <v>0</v>
      </c>
      <c r="H183" s="677"/>
      <c r="I183" s="664"/>
      <c r="J183" s="664"/>
      <c r="K183" s="677"/>
      <c r="L183" s="664">
        <v>1</v>
      </c>
      <c r="M183" s="665">
        <v>0</v>
      </c>
    </row>
    <row r="184" spans="1:13" ht="14.4" customHeight="1" x14ac:dyDescent="0.3">
      <c r="A184" s="660" t="s">
        <v>3517</v>
      </c>
      <c r="B184" s="661" t="s">
        <v>3379</v>
      </c>
      <c r="C184" s="661" t="s">
        <v>1506</v>
      </c>
      <c r="D184" s="661" t="s">
        <v>1507</v>
      </c>
      <c r="E184" s="661" t="s">
        <v>1508</v>
      </c>
      <c r="F184" s="664"/>
      <c r="G184" s="664"/>
      <c r="H184" s="677">
        <v>0</v>
      </c>
      <c r="I184" s="664">
        <v>1</v>
      </c>
      <c r="J184" s="664">
        <v>52.97</v>
      </c>
      <c r="K184" s="677">
        <v>1</v>
      </c>
      <c r="L184" s="664">
        <v>1</v>
      </c>
      <c r="M184" s="665">
        <v>52.97</v>
      </c>
    </row>
    <row r="185" spans="1:13" ht="14.4" customHeight="1" x14ac:dyDescent="0.3">
      <c r="A185" s="660" t="s">
        <v>3517</v>
      </c>
      <c r="B185" s="661" t="s">
        <v>3379</v>
      </c>
      <c r="C185" s="661" t="s">
        <v>3894</v>
      </c>
      <c r="D185" s="661" t="s">
        <v>1507</v>
      </c>
      <c r="E185" s="661" t="s">
        <v>1270</v>
      </c>
      <c r="F185" s="664">
        <v>1</v>
      </c>
      <c r="G185" s="664">
        <v>0</v>
      </c>
      <c r="H185" s="677"/>
      <c r="I185" s="664"/>
      <c r="J185" s="664"/>
      <c r="K185" s="677"/>
      <c r="L185" s="664">
        <v>1</v>
      </c>
      <c r="M185" s="665">
        <v>0</v>
      </c>
    </row>
    <row r="186" spans="1:13" ht="14.4" customHeight="1" x14ac:dyDescent="0.3">
      <c r="A186" s="660" t="s">
        <v>3517</v>
      </c>
      <c r="B186" s="661" t="s">
        <v>3383</v>
      </c>
      <c r="C186" s="661" t="s">
        <v>3900</v>
      </c>
      <c r="D186" s="661" t="s">
        <v>1438</v>
      </c>
      <c r="E186" s="661" t="s">
        <v>3901</v>
      </c>
      <c r="F186" s="664">
        <v>3</v>
      </c>
      <c r="G186" s="664">
        <v>0</v>
      </c>
      <c r="H186" s="677"/>
      <c r="I186" s="664"/>
      <c r="J186" s="664"/>
      <c r="K186" s="677"/>
      <c r="L186" s="664">
        <v>3</v>
      </c>
      <c r="M186" s="665">
        <v>0</v>
      </c>
    </row>
    <row r="187" spans="1:13" ht="14.4" customHeight="1" x14ac:dyDescent="0.3">
      <c r="A187" s="660" t="s">
        <v>3517</v>
      </c>
      <c r="B187" s="661" t="s">
        <v>3383</v>
      </c>
      <c r="C187" s="661" t="s">
        <v>1437</v>
      </c>
      <c r="D187" s="661" t="s">
        <v>1438</v>
      </c>
      <c r="E187" s="661" t="s">
        <v>1165</v>
      </c>
      <c r="F187" s="664"/>
      <c r="G187" s="664"/>
      <c r="H187" s="677">
        <v>0</v>
      </c>
      <c r="I187" s="664">
        <v>2</v>
      </c>
      <c r="J187" s="664">
        <v>96.54</v>
      </c>
      <c r="K187" s="677">
        <v>1</v>
      </c>
      <c r="L187" s="664">
        <v>2</v>
      </c>
      <c r="M187" s="665">
        <v>96.54</v>
      </c>
    </row>
    <row r="188" spans="1:13" ht="14.4" customHeight="1" x14ac:dyDescent="0.3">
      <c r="A188" s="660" t="s">
        <v>3517</v>
      </c>
      <c r="B188" s="661" t="s">
        <v>3383</v>
      </c>
      <c r="C188" s="661" t="s">
        <v>3902</v>
      </c>
      <c r="D188" s="661" t="s">
        <v>1438</v>
      </c>
      <c r="E188" s="661" t="s">
        <v>3903</v>
      </c>
      <c r="F188" s="664">
        <v>1</v>
      </c>
      <c r="G188" s="664">
        <v>0</v>
      </c>
      <c r="H188" s="677"/>
      <c r="I188" s="664"/>
      <c r="J188" s="664"/>
      <c r="K188" s="677"/>
      <c r="L188" s="664">
        <v>1</v>
      </c>
      <c r="M188" s="665">
        <v>0</v>
      </c>
    </row>
    <row r="189" spans="1:13" ht="14.4" customHeight="1" x14ac:dyDescent="0.3">
      <c r="A189" s="660" t="s">
        <v>3517</v>
      </c>
      <c r="B189" s="661" t="s">
        <v>3383</v>
      </c>
      <c r="C189" s="661" t="s">
        <v>3904</v>
      </c>
      <c r="D189" s="661" t="s">
        <v>1539</v>
      </c>
      <c r="E189" s="661" t="s">
        <v>3905</v>
      </c>
      <c r="F189" s="664">
        <v>1</v>
      </c>
      <c r="G189" s="664">
        <v>0</v>
      </c>
      <c r="H189" s="677"/>
      <c r="I189" s="664"/>
      <c r="J189" s="664"/>
      <c r="K189" s="677"/>
      <c r="L189" s="664">
        <v>1</v>
      </c>
      <c r="M189" s="665">
        <v>0</v>
      </c>
    </row>
    <row r="190" spans="1:13" ht="14.4" customHeight="1" x14ac:dyDescent="0.3">
      <c r="A190" s="660" t="s">
        <v>3517</v>
      </c>
      <c r="B190" s="661" t="s">
        <v>3385</v>
      </c>
      <c r="C190" s="661" t="s">
        <v>1341</v>
      </c>
      <c r="D190" s="661" t="s">
        <v>3386</v>
      </c>
      <c r="E190" s="661" t="s">
        <v>984</v>
      </c>
      <c r="F190" s="664"/>
      <c r="G190" s="664"/>
      <c r="H190" s="677">
        <v>0</v>
      </c>
      <c r="I190" s="664">
        <v>1</v>
      </c>
      <c r="J190" s="664">
        <v>96.53</v>
      </c>
      <c r="K190" s="677">
        <v>1</v>
      </c>
      <c r="L190" s="664">
        <v>1</v>
      </c>
      <c r="M190" s="665">
        <v>96.53</v>
      </c>
    </row>
    <row r="191" spans="1:13" ht="14.4" customHeight="1" x14ac:dyDescent="0.3">
      <c r="A191" s="660" t="s">
        <v>3517</v>
      </c>
      <c r="B191" s="661" t="s">
        <v>3385</v>
      </c>
      <c r="C191" s="661" t="s">
        <v>1315</v>
      </c>
      <c r="D191" s="661" t="s">
        <v>1316</v>
      </c>
      <c r="E191" s="661" t="s">
        <v>1317</v>
      </c>
      <c r="F191" s="664"/>
      <c r="G191" s="664"/>
      <c r="H191" s="677">
        <v>0</v>
      </c>
      <c r="I191" s="664">
        <v>1</v>
      </c>
      <c r="J191" s="664">
        <v>10.41</v>
      </c>
      <c r="K191" s="677">
        <v>1</v>
      </c>
      <c r="L191" s="664">
        <v>1</v>
      </c>
      <c r="M191" s="665">
        <v>10.41</v>
      </c>
    </row>
    <row r="192" spans="1:13" ht="14.4" customHeight="1" x14ac:dyDescent="0.3">
      <c r="A192" s="660" t="s">
        <v>3517</v>
      </c>
      <c r="B192" s="661" t="s">
        <v>3385</v>
      </c>
      <c r="C192" s="661" t="s">
        <v>3779</v>
      </c>
      <c r="D192" s="661" t="s">
        <v>1316</v>
      </c>
      <c r="E192" s="661" t="s">
        <v>3780</v>
      </c>
      <c r="F192" s="664"/>
      <c r="G192" s="664"/>
      <c r="H192" s="677">
        <v>0</v>
      </c>
      <c r="I192" s="664">
        <v>1</v>
      </c>
      <c r="J192" s="664">
        <v>15.61</v>
      </c>
      <c r="K192" s="677">
        <v>1</v>
      </c>
      <c r="L192" s="664">
        <v>1</v>
      </c>
      <c r="M192" s="665">
        <v>15.61</v>
      </c>
    </row>
    <row r="193" spans="1:13" ht="14.4" customHeight="1" x14ac:dyDescent="0.3">
      <c r="A193" s="660" t="s">
        <v>3517</v>
      </c>
      <c r="B193" s="661" t="s">
        <v>3385</v>
      </c>
      <c r="C193" s="661" t="s">
        <v>3607</v>
      </c>
      <c r="D193" s="661" t="s">
        <v>1319</v>
      </c>
      <c r="E193" s="661" t="s">
        <v>3608</v>
      </c>
      <c r="F193" s="664"/>
      <c r="G193" s="664"/>
      <c r="H193" s="677">
        <v>0</v>
      </c>
      <c r="I193" s="664">
        <v>3</v>
      </c>
      <c r="J193" s="664">
        <v>72.42</v>
      </c>
      <c r="K193" s="677">
        <v>1</v>
      </c>
      <c r="L193" s="664">
        <v>3</v>
      </c>
      <c r="M193" s="665">
        <v>72.42</v>
      </c>
    </row>
    <row r="194" spans="1:13" ht="14.4" customHeight="1" x14ac:dyDescent="0.3">
      <c r="A194" s="660" t="s">
        <v>3517</v>
      </c>
      <c r="B194" s="661" t="s">
        <v>3385</v>
      </c>
      <c r="C194" s="661" t="s">
        <v>1395</v>
      </c>
      <c r="D194" s="661" t="s">
        <v>3387</v>
      </c>
      <c r="E194" s="661" t="s">
        <v>980</v>
      </c>
      <c r="F194" s="664"/>
      <c r="G194" s="664"/>
      <c r="H194" s="677">
        <v>0</v>
      </c>
      <c r="I194" s="664">
        <v>1</v>
      </c>
      <c r="J194" s="664">
        <v>48.27</v>
      </c>
      <c r="K194" s="677">
        <v>1</v>
      </c>
      <c r="L194" s="664">
        <v>1</v>
      </c>
      <c r="M194" s="665">
        <v>48.27</v>
      </c>
    </row>
    <row r="195" spans="1:13" ht="14.4" customHeight="1" x14ac:dyDescent="0.3">
      <c r="A195" s="660" t="s">
        <v>3517</v>
      </c>
      <c r="B195" s="661" t="s">
        <v>3385</v>
      </c>
      <c r="C195" s="661" t="s">
        <v>3910</v>
      </c>
      <c r="D195" s="661" t="s">
        <v>3387</v>
      </c>
      <c r="E195" s="661" t="s">
        <v>3911</v>
      </c>
      <c r="F195" s="664">
        <v>1</v>
      </c>
      <c r="G195" s="664">
        <v>0</v>
      </c>
      <c r="H195" s="677"/>
      <c r="I195" s="664"/>
      <c r="J195" s="664"/>
      <c r="K195" s="677"/>
      <c r="L195" s="664">
        <v>1</v>
      </c>
      <c r="M195" s="665">
        <v>0</v>
      </c>
    </row>
    <row r="196" spans="1:13" ht="14.4" customHeight="1" x14ac:dyDescent="0.3">
      <c r="A196" s="660" t="s">
        <v>3517</v>
      </c>
      <c r="B196" s="661" t="s">
        <v>3390</v>
      </c>
      <c r="C196" s="661" t="s">
        <v>3906</v>
      </c>
      <c r="D196" s="661" t="s">
        <v>2763</v>
      </c>
      <c r="E196" s="661" t="s">
        <v>3907</v>
      </c>
      <c r="F196" s="664">
        <v>1</v>
      </c>
      <c r="G196" s="664">
        <v>0</v>
      </c>
      <c r="H196" s="677"/>
      <c r="I196" s="664"/>
      <c r="J196" s="664"/>
      <c r="K196" s="677"/>
      <c r="L196" s="664">
        <v>1</v>
      </c>
      <c r="M196" s="665">
        <v>0</v>
      </c>
    </row>
    <row r="197" spans="1:13" ht="14.4" customHeight="1" x14ac:dyDescent="0.3">
      <c r="A197" s="660" t="s">
        <v>3517</v>
      </c>
      <c r="B197" s="661" t="s">
        <v>3391</v>
      </c>
      <c r="C197" s="661" t="s">
        <v>1487</v>
      </c>
      <c r="D197" s="661" t="s">
        <v>1488</v>
      </c>
      <c r="E197" s="661" t="s">
        <v>1489</v>
      </c>
      <c r="F197" s="664"/>
      <c r="G197" s="664"/>
      <c r="H197" s="677">
        <v>0</v>
      </c>
      <c r="I197" s="664">
        <v>1</v>
      </c>
      <c r="J197" s="664">
        <v>109.97</v>
      </c>
      <c r="K197" s="677">
        <v>1</v>
      </c>
      <c r="L197" s="664">
        <v>1</v>
      </c>
      <c r="M197" s="665">
        <v>109.97</v>
      </c>
    </row>
    <row r="198" spans="1:13" ht="14.4" customHeight="1" x14ac:dyDescent="0.3">
      <c r="A198" s="660" t="s">
        <v>3517</v>
      </c>
      <c r="B198" s="661" t="s">
        <v>3391</v>
      </c>
      <c r="C198" s="661" t="s">
        <v>3919</v>
      </c>
      <c r="D198" s="661" t="s">
        <v>3920</v>
      </c>
      <c r="E198" s="661" t="s">
        <v>600</v>
      </c>
      <c r="F198" s="664">
        <v>1</v>
      </c>
      <c r="G198" s="664">
        <v>102.63</v>
      </c>
      <c r="H198" s="677">
        <v>1</v>
      </c>
      <c r="I198" s="664"/>
      <c r="J198" s="664"/>
      <c r="K198" s="677">
        <v>0</v>
      </c>
      <c r="L198" s="664">
        <v>1</v>
      </c>
      <c r="M198" s="665">
        <v>102.63</v>
      </c>
    </row>
    <row r="199" spans="1:13" ht="14.4" customHeight="1" x14ac:dyDescent="0.3">
      <c r="A199" s="660" t="s">
        <v>3517</v>
      </c>
      <c r="B199" s="661" t="s">
        <v>3391</v>
      </c>
      <c r="C199" s="661" t="s">
        <v>3921</v>
      </c>
      <c r="D199" s="661" t="s">
        <v>3922</v>
      </c>
      <c r="E199" s="661" t="s">
        <v>3923</v>
      </c>
      <c r="F199" s="664">
        <v>1</v>
      </c>
      <c r="G199" s="664">
        <v>0</v>
      </c>
      <c r="H199" s="677"/>
      <c r="I199" s="664"/>
      <c r="J199" s="664"/>
      <c r="K199" s="677"/>
      <c r="L199" s="664">
        <v>1</v>
      </c>
      <c r="M199" s="665">
        <v>0</v>
      </c>
    </row>
    <row r="200" spans="1:13" ht="14.4" customHeight="1" x14ac:dyDescent="0.3">
      <c r="A200" s="660" t="s">
        <v>3517</v>
      </c>
      <c r="B200" s="661" t="s">
        <v>3391</v>
      </c>
      <c r="C200" s="661" t="s">
        <v>3924</v>
      </c>
      <c r="D200" s="661" t="s">
        <v>3925</v>
      </c>
      <c r="E200" s="661" t="s">
        <v>600</v>
      </c>
      <c r="F200" s="664">
        <v>1</v>
      </c>
      <c r="G200" s="664">
        <v>0</v>
      </c>
      <c r="H200" s="677"/>
      <c r="I200" s="664"/>
      <c r="J200" s="664"/>
      <c r="K200" s="677"/>
      <c r="L200" s="664">
        <v>1</v>
      </c>
      <c r="M200" s="665">
        <v>0</v>
      </c>
    </row>
    <row r="201" spans="1:13" ht="14.4" customHeight="1" x14ac:dyDescent="0.3">
      <c r="A201" s="660" t="s">
        <v>3517</v>
      </c>
      <c r="B201" s="661" t="s">
        <v>3392</v>
      </c>
      <c r="C201" s="661" t="s">
        <v>3825</v>
      </c>
      <c r="D201" s="661" t="s">
        <v>1500</v>
      </c>
      <c r="E201" s="661" t="s">
        <v>3826</v>
      </c>
      <c r="F201" s="664">
        <v>2</v>
      </c>
      <c r="G201" s="664">
        <v>0</v>
      </c>
      <c r="H201" s="677"/>
      <c r="I201" s="664"/>
      <c r="J201" s="664"/>
      <c r="K201" s="677"/>
      <c r="L201" s="664">
        <v>2</v>
      </c>
      <c r="M201" s="665">
        <v>0</v>
      </c>
    </row>
    <row r="202" spans="1:13" ht="14.4" customHeight="1" x14ac:dyDescent="0.3">
      <c r="A202" s="660" t="s">
        <v>3517</v>
      </c>
      <c r="B202" s="661" t="s">
        <v>3392</v>
      </c>
      <c r="C202" s="661" t="s">
        <v>3527</v>
      </c>
      <c r="D202" s="661" t="s">
        <v>3528</v>
      </c>
      <c r="E202" s="661" t="s">
        <v>1382</v>
      </c>
      <c r="F202" s="664"/>
      <c r="G202" s="664"/>
      <c r="H202" s="677">
        <v>0</v>
      </c>
      <c r="I202" s="664">
        <v>1</v>
      </c>
      <c r="J202" s="664">
        <v>58.86</v>
      </c>
      <c r="K202" s="677">
        <v>1</v>
      </c>
      <c r="L202" s="664">
        <v>1</v>
      </c>
      <c r="M202" s="665">
        <v>58.86</v>
      </c>
    </row>
    <row r="203" spans="1:13" ht="14.4" customHeight="1" x14ac:dyDescent="0.3">
      <c r="A203" s="660" t="s">
        <v>3517</v>
      </c>
      <c r="B203" s="661" t="s">
        <v>3392</v>
      </c>
      <c r="C203" s="661" t="s">
        <v>1421</v>
      </c>
      <c r="D203" s="661" t="s">
        <v>1426</v>
      </c>
      <c r="E203" s="661" t="s">
        <v>931</v>
      </c>
      <c r="F203" s="664"/>
      <c r="G203" s="664"/>
      <c r="H203" s="677">
        <v>0</v>
      </c>
      <c r="I203" s="664">
        <v>3</v>
      </c>
      <c r="J203" s="664">
        <v>367.54999999999995</v>
      </c>
      <c r="K203" s="677">
        <v>1</v>
      </c>
      <c r="L203" s="664">
        <v>3</v>
      </c>
      <c r="M203" s="665">
        <v>367.54999999999995</v>
      </c>
    </row>
    <row r="204" spans="1:13" ht="14.4" customHeight="1" x14ac:dyDescent="0.3">
      <c r="A204" s="660" t="s">
        <v>3517</v>
      </c>
      <c r="B204" s="661" t="s">
        <v>3392</v>
      </c>
      <c r="C204" s="661" t="s">
        <v>1495</v>
      </c>
      <c r="D204" s="661" t="s">
        <v>1500</v>
      </c>
      <c r="E204" s="661" t="s">
        <v>1512</v>
      </c>
      <c r="F204" s="664"/>
      <c r="G204" s="664"/>
      <c r="H204" s="677">
        <v>0</v>
      </c>
      <c r="I204" s="664">
        <v>10</v>
      </c>
      <c r="J204" s="664">
        <v>1847.2099999999998</v>
      </c>
      <c r="K204" s="677">
        <v>1</v>
      </c>
      <c r="L204" s="664">
        <v>10</v>
      </c>
      <c r="M204" s="665">
        <v>1847.2099999999998</v>
      </c>
    </row>
    <row r="205" spans="1:13" ht="14.4" customHeight="1" x14ac:dyDescent="0.3">
      <c r="A205" s="660" t="s">
        <v>3517</v>
      </c>
      <c r="B205" s="661" t="s">
        <v>3392</v>
      </c>
      <c r="C205" s="661" t="s">
        <v>3821</v>
      </c>
      <c r="D205" s="661" t="s">
        <v>1500</v>
      </c>
      <c r="E205" s="661" t="s">
        <v>3822</v>
      </c>
      <c r="F205" s="664">
        <v>2</v>
      </c>
      <c r="G205" s="664">
        <v>0</v>
      </c>
      <c r="H205" s="677"/>
      <c r="I205" s="664"/>
      <c r="J205" s="664"/>
      <c r="K205" s="677"/>
      <c r="L205" s="664">
        <v>2</v>
      </c>
      <c r="M205" s="665">
        <v>0</v>
      </c>
    </row>
    <row r="206" spans="1:13" ht="14.4" customHeight="1" x14ac:dyDescent="0.3">
      <c r="A206" s="660" t="s">
        <v>3517</v>
      </c>
      <c r="B206" s="661" t="s">
        <v>3392</v>
      </c>
      <c r="C206" s="661" t="s">
        <v>3823</v>
      </c>
      <c r="D206" s="661" t="s">
        <v>1426</v>
      </c>
      <c r="E206" s="661" t="s">
        <v>3824</v>
      </c>
      <c r="F206" s="664">
        <v>1</v>
      </c>
      <c r="G206" s="664">
        <v>0</v>
      </c>
      <c r="H206" s="677"/>
      <c r="I206" s="664"/>
      <c r="J206" s="664"/>
      <c r="K206" s="677"/>
      <c r="L206" s="664">
        <v>1</v>
      </c>
      <c r="M206" s="665">
        <v>0</v>
      </c>
    </row>
    <row r="207" spans="1:13" ht="14.4" customHeight="1" x14ac:dyDescent="0.3">
      <c r="A207" s="660" t="s">
        <v>3517</v>
      </c>
      <c r="B207" s="661" t="s">
        <v>3392</v>
      </c>
      <c r="C207" s="661" t="s">
        <v>3827</v>
      </c>
      <c r="D207" s="661" t="s">
        <v>3828</v>
      </c>
      <c r="E207" s="661" t="s">
        <v>1266</v>
      </c>
      <c r="F207" s="664">
        <v>1</v>
      </c>
      <c r="G207" s="664">
        <v>0</v>
      </c>
      <c r="H207" s="677"/>
      <c r="I207" s="664"/>
      <c r="J207" s="664"/>
      <c r="K207" s="677"/>
      <c r="L207" s="664">
        <v>1</v>
      </c>
      <c r="M207" s="665">
        <v>0</v>
      </c>
    </row>
    <row r="208" spans="1:13" ht="14.4" customHeight="1" x14ac:dyDescent="0.3">
      <c r="A208" s="660" t="s">
        <v>3517</v>
      </c>
      <c r="B208" s="661" t="s">
        <v>3395</v>
      </c>
      <c r="C208" s="661" t="s">
        <v>1510</v>
      </c>
      <c r="D208" s="661" t="s">
        <v>1511</v>
      </c>
      <c r="E208" s="661" t="s">
        <v>1512</v>
      </c>
      <c r="F208" s="664"/>
      <c r="G208" s="664"/>
      <c r="H208" s="677">
        <v>0</v>
      </c>
      <c r="I208" s="664">
        <v>1</v>
      </c>
      <c r="J208" s="664">
        <v>298.95999999999998</v>
      </c>
      <c r="K208" s="677">
        <v>1</v>
      </c>
      <c r="L208" s="664">
        <v>1</v>
      </c>
      <c r="M208" s="665">
        <v>298.95999999999998</v>
      </c>
    </row>
    <row r="209" spans="1:13" ht="14.4" customHeight="1" x14ac:dyDescent="0.3">
      <c r="A209" s="660" t="s">
        <v>3517</v>
      </c>
      <c r="B209" s="661" t="s">
        <v>3395</v>
      </c>
      <c r="C209" s="661" t="s">
        <v>3912</v>
      </c>
      <c r="D209" s="661" t="s">
        <v>1447</v>
      </c>
      <c r="E209" s="661" t="s">
        <v>1266</v>
      </c>
      <c r="F209" s="664">
        <v>1</v>
      </c>
      <c r="G209" s="664">
        <v>0</v>
      </c>
      <c r="H209" s="677"/>
      <c r="I209" s="664"/>
      <c r="J209" s="664"/>
      <c r="K209" s="677"/>
      <c r="L209" s="664">
        <v>1</v>
      </c>
      <c r="M209" s="665">
        <v>0</v>
      </c>
    </row>
    <row r="210" spans="1:13" ht="14.4" customHeight="1" x14ac:dyDescent="0.3">
      <c r="A210" s="660" t="s">
        <v>3517</v>
      </c>
      <c r="B210" s="661" t="s">
        <v>3395</v>
      </c>
      <c r="C210" s="661" t="s">
        <v>3913</v>
      </c>
      <c r="D210" s="661" t="s">
        <v>3914</v>
      </c>
      <c r="E210" s="661" t="s">
        <v>2694</v>
      </c>
      <c r="F210" s="664">
        <v>1</v>
      </c>
      <c r="G210" s="664">
        <v>116.58</v>
      </c>
      <c r="H210" s="677">
        <v>1</v>
      </c>
      <c r="I210" s="664"/>
      <c r="J210" s="664"/>
      <c r="K210" s="677">
        <v>0</v>
      </c>
      <c r="L210" s="664">
        <v>1</v>
      </c>
      <c r="M210" s="665">
        <v>116.58</v>
      </c>
    </row>
    <row r="211" spans="1:13" ht="14.4" customHeight="1" x14ac:dyDescent="0.3">
      <c r="A211" s="660" t="s">
        <v>3517</v>
      </c>
      <c r="B211" s="661" t="s">
        <v>3462</v>
      </c>
      <c r="C211" s="661" t="s">
        <v>3830</v>
      </c>
      <c r="D211" s="661" t="s">
        <v>3831</v>
      </c>
      <c r="E211" s="661" t="s">
        <v>1088</v>
      </c>
      <c r="F211" s="664"/>
      <c r="G211" s="664"/>
      <c r="H211" s="677">
        <v>0</v>
      </c>
      <c r="I211" s="664">
        <v>1</v>
      </c>
      <c r="J211" s="664">
        <v>246.44</v>
      </c>
      <c r="K211" s="677">
        <v>1</v>
      </c>
      <c r="L211" s="664">
        <v>1</v>
      </c>
      <c r="M211" s="665">
        <v>246.44</v>
      </c>
    </row>
    <row r="212" spans="1:13" ht="14.4" customHeight="1" x14ac:dyDescent="0.3">
      <c r="A212" s="660" t="s">
        <v>3517</v>
      </c>
      <c r="B212" s="661" t="s">
        <v>3396</v>
      </c>
      <c r="C212" s="661" t="s">
        <v>1337</v>
      </c>
      <c r="D212" s="661" t="s">
        <v>1338</v>
      </c>
      <c r="E212" s="661" t="s">
        <v>3397</v>
      </c>
      <c r="F212" s="664"/>
      <c r="G212" s="664"/>
      <c r="H212" s="677">
        <v>0</v>
      </c>
      <c r="I212" s="664">
        <v>1</v>
      </c>
      <c r="J212" s="664">
        <v>131.54</v>
      </c>
      <c r="K212" s="677">
        <v>1</v>
      </c>
      <c r="L212" s="664">
        <v>1</v>
      </c>
      <c r="M212" s="665">
        <v>131.54</v>
      </c>
    </row>
    <row r="213" spans="1:13" ht="14.4" customHeight="1" x14ac:dyDescent="0.3">
      <c r="A213" s="660" t="s">
        <v>3517</v>
      </c>
      <c r="B213" s="661" t="s">
        <v>4554</v>
      </c>
      <c r="C213" s="661" t="s">
        <v>3858</v>
      </c>
      <c r="D213" s="661" t="s">
        <v>3859</v>
      </c>
      <c r="E213" s="661" t="s">
        <v>1165</v>
      </c>
      <c r="F213" s="664">
        <v>1</v>
      </c>
      <c r="G213" s="664">
        <v>0</v>
      </c>
      <c r="H213" s="677"/>
      <c r="I213" s="664"/>
      <c r="J213" s="664"/>
      <c r="K213" s="677"/>
      <c r="L213" s="664">
        <v>1</v>
      </c>
      <c r="M213" s="665">
        <v>0</v>
      </c>
    </row>
    <row r="214" spans="1:13" ht="14.4" customHeight="1" x14ac:dyDescent="0.3">
      <c r="A214" s="660" t="s">
        <v>3517</v>
      </c>
      <c r="B214" s="661" t="s">
        <v>3401</v>
      </c>
      <c r="C214" s="661" t="s">
        <v>3882</v>
      </c>
      <c r="D214" s="661" t="s">
        <v>2796</v>
      </c>
      <c r="E214" s="661" t="s">
        <v>3883</v>
      </c>
      <c r="F214" s="664">
        <v>1</v>
      </c>
      <c r="G214" s="664">
        <v>0</v>
      </c>
      <c r="H214" s="677"/>
      <c r="I214" s="664"/>
      <c r="J214" s="664"/>
      <c r="K214" s="677"/>
      <c r="L214" s="664">
        <v>1</v>
      </c>
      <c r="M214" s="665">
        <v>0</v>
      </c>
    </row>
    <row r="215" spans="1:13" ht="14.4" customHeight="1" x14ac:dyDescent="0.3">
      <c r="A215" s="660" t="s">
        <v>3517</v>
      </c>
      <c r="B215" s="661" t="s">
        <v>3401</v>
      </c>
      <c r="C215" s="661" t="s">
        <v>3742</v>
      </c>
      <c r="D215" s="661" t="s">
        <v>3404</v>
      </c>
      <c r="E215" s="661" t="s">
        <v>3743</v>
      </c>
      <c r="F215" s="664"/>
      <c r="G215" s="664"/>
      <c r="H215" s="677"/>
      <c r="I215" s="664">
        <v>1</v>
      </c>
      <c r="J215" s="664">
        <v>0</v>
      </c>
      <c r="K215" s="677"/>
      <c r="L215" s="664">
        <v>1</v>
      </c>
      <c r="M215" s="665">
        <v>0</v>
      </c>
    </row>
    <row r="216" spans="1:13" ht="14.4" customHeight="1" x14ac:dyDescent="0.3">
      <c r="A216" s="660" t="s">
        <v>3517</v>
      </c>
      <c r="B216" s="661" t="s">
        <v>3401</v>
      </c>
      <c r="C216" s="661" t="s">
        <v>3879</v>
      </c>
      <c r="D216" s="661" t="s">
        <v>3880</v>
      </c>
      <c r="E216" s="661" t="s">
        <v>3881</v>
      </c>
      <c r="F216" s="664">
        <v>1</v>
      </c>
      <c r="G216" s="664">
        <v>82.99</v>
      </c>
      <c r="H216" s="677">
        <v>1</v>
      </c>
      <c r="I216" s="664"/>
      <c r="J216" s="664"/>
      <c r="K216" s="677">
        <v>0</v>
      </c>
      <c r="L216" s="664">
        <v>1</v>
      </c>
      <c r="M216" s="665">
        <v>82.99</v>
      </c>
    </row>
    <row r="217" spans="1:13" ht="14.4" customHeight="1" x14ac:dyDescent="0.3">
      <c r="A217" s="660" t="s">
        <v>3517</v>
      </c>
      <c r="B217" s="661" t="s">
        <v>3469</v>
      </c>
      <c r="C217" s="661" t="s">
        <v>2216</v>
      </c>
      <c r="D217" s="661" t="s">
        <v>2217</v>
      </c>
      <c r="E217" s="661" t="s">
        <v>2218</v>
      </c>
      <c r="F217" s="664"/>
      <c r="G217" s="664"/>
      <c r="H217" s="677">
        <v>0</v>
      </c>
      <c r="I217" s="664">
        <v>2</v>
      </c>
      <c r="J217" s="664">
        <v>239.4</v>
      </c>
      <c r="K217" s="677">
        <v>1</v>
      </c>
      <c r="L217" s="664">
        <v>2</v>
      </c>
      <c r="M217" s="665">
        <v>239.4</v>
      </c>
    </row>
    <row r="218" spans="1:13" ht="14.4" customHeight="1" x14ac:dyDescent="0.3">
      <c r="A218" s="660" t="s">
        <v>3517</v>
      </c>
      <c r="B218" s="661" t="s">
        <v>3437</v>
      </c>
      <c r="C218" s="661" t="s">
        <v>1326</v>
      </c>
      <c r="D218" s="661" t="s">
        <v>1327</v>
      </c>
      <c r="E218" s="661" t="s">
        <v>3438</v>
      </c>
      <c r="F218" s="664"/>
      <c r="G218" s="664"/>
      <c r="H218" s="677">
        <v>0</v>
      </c>
      <c r="I218" s="664">
        <v>2</v>
      </c>
      <c r="J218" s="664">
        <v>96.84</v>
      </c>
      <c r="K218" s="677">
        <v>1</v>
      </c>
      <c r="L218" s="664">
        <v>2</v>
      </c>
      <c r="M218" s="665">
        <v>96.84</v>
      </c>
    </row>
    <row r="219" spans="1:13" ht="14.4" customHeight="1" x14ac:dyDescent="0.3">
      <c r="A219" s="660" t="s">
        <v>3517</v>
      </c>
      <c r="B219" s="661" t="s">
        <v>3437</v>
      </c>
      <c r="C219" s="661" t="s">
        <v>4067</v>
      </c>
      <c r="D219" s="661" t="s">
        <v>4068</v>
      </c>
      <c r="E219" s="661" t="s">
        <v>4069</v>
      </c>
      <c r="F219" s="664">
        <v>1</v>
      </c>
      <c r="G219" s="664">
        <v>48.42</v>
      </c>
      <c r="H219" s="677">
        <v>1</v>
      </c>
      <c r="I219" s="664"/>
      <c r="J219" s="664"/>
      <c r="K219" s="677">
        <v>0</v>
      </c>
      <c r="L219" s="664">
        <v>1</v>
      </c>
      <c r="M219" s="665">
        <v>48.42</v>
      </c>
    </row>
    <row r="220" spans="1:13" ht="14.4" customHeight="1" x14ac:dyDescent="0.3">
      <c r="A220" s="660" t="s">
        <v>3517</v>
      </c>
      <c r="B220" s="661" t="s">
        <v>3440</v>
      </c>
      <c r="C220" s="661" t="s">
        <v>1535</v>
      </c>
      <c r="D220" s="661" t="s">
        <v>3444</v>
      </c>
      <c r="E220" s="661" t="s">
        <v>3445</v>
      </c>
      <c r="F220" s="664"/>
      <c r="G220" s="664"/>
      <c r="H220" s="677">
        <v>0</v>
      </c>
      <c r="I220" s="664">
        <v>1</v>
      </c>
      <c r="J220" s="664">
        <v>10.26</v>
      </c>
      <c r="K220" s="677">
        <v>1</v>
      </c>
      <c r="L220" s="664">
        <v>1</v>
      </c>
      <c r="M220" s="665">
        <v>10.26</v>
      </c>
    </row>
    <row r="221" spans="1:13" ht="14.4" customHeight="1" x14ac:dyDescent="0.3">
      <c r="A221" s="660" t="s">
        <v>3517</v>
      </c>
      <c r="B221" s="661" t="s">
        <v>3449</v>
      </c>
      <c r="C221" s="661" t="s">
        <v>3851</v>
      </c>
      <c r="D221" s="661" t="s">
        <v>3852</v>
      </c>
      <c r="E221" s="661" t="s">
        <v>3460</v>
      </c>
      <c r="F221" s="664">
        <v>1</v>
      </c>
      <c r="G221" s="664">
        <v>0</v>
      </c>
      <c r="H221" s="677"/>
      <c r="I221" s="664"/>
      <c r="J221" s="664"/>
      <c r="K221" s="677"/>
      <c r="L221" s="664">
        <v>1</v>
      </c>
      <c r="M221" s="665">
        <v>0</v>
      </c>
    </row>
    <row r="222" spans="1:13" ht="14.4" customHeight="1" x14ac:dyDescent="0.3">
      <c r="A222" s="660" t="s">
        <v>3517</v>
      </c>
      <c r="B222" s="661" t="s">
        <v>4555</v>
      </c>
      <c r="C222" s="661" t="s">
        <v>2741</v>
      </c>
      <c r="D222" s="661" t="s">
        <v>2742</v>
      </c>
      <c r="E222" s="661" t="s">
        <v>984</v>
      </c>
      <c r="F222" s="664"/>
      <c r="G222" s="664"/>
      <c r="H222" s="677"/>
      <c r="I222" s="664">
        <v>1</v>
      </c>
      <c r="J222" s="664">
        <v>0</v>
      </c>
      <c r="K222" s="677"/>
      <c r="L222" s="664">
        <v>1</v>
      </c>
      <c r="M222" s="665">
        <v>0</v>
      </c>
    </row>
    <row r="223" spans="1:13" ht="14.4" customHeight="1" x14ac:dyDescent="0.3">
      <c r="A223" s="660" t="s">
        <v>3517</v>
      </c>
      <c r="B223" s="661" t="s">
        <v>3452</v>
      </c>
      <c r="C223" s="661" t="s">
        <v>1473</v>
      </c>
      <c r="D223" s="661" t="s">
        <v>1474</v>
      </c>
      <c r="E223" s="661" t="s">
        <v>3453</v>
      </c>
      <c r="F223" s="664"/>
      <c r="G223" s="664"/>
      <c r="H223" s="677">
        <v>0</v>
      </c>
      <c r="I223" s="664">
        <v>1</v>
      </c>
      <c r="J223" s="664">
        <v>63.75</v>
      </c>
      <c r="K223" s="677">
        <v>1</v>
      </c>
      <c r="L223" s="664">
        <v>1</v>
      </c>
      <c r="M223" s="665">
        <v>63.75</v>
      </c>
    </row>
    <row r="224" spans="1:13" ht="14.4" customHeight="1" x14ac:dyDescent="0.3">
      <c r="A224" s="660" t="s">
        <v>3517</v>
      </c>
      <c r="B224" s="661" t="s">
        <v>4556</v>
      </c>
      <c r="C224" s="661" t="s">
        <v>3861</v>
      </c>
      <c r="D224" s="661" t="s">
        <v>3862</v>
      </c>
      <c r="E224" s="661" t="s">
        <v>3863</v>
      </c>
      <c r="F224" s="664">
        <v>1</v>
      </c>
      <c r="G224" s="664">
        <v>0</v>
      </c>
      <c r="H224" s="677"/>
      <c r="I224" s="664"/>
      <c r="J224" s="664"/>
      <c r="K224" s="677"/>
      <c r="L224" s="664">
        <v>1</v>
      </c>
      <c r="M224" s="665">
        <v>0</v>
      </c>
    </row>
    <row r="225" spans="1:13" ht="14.4" customHeight="1" x14ac:dyDescent="0.3">
      <c r="A225" s="660" t="s">
        <v>3517</v>
      </c>
      <c r="B225" s="661" t="s">
        <v>3454</v>
      </c>
      <c r="C225" s="661" t="s">
        <v>3217</v>
      </c>
      <c r="D225" s="661" t="s">
        <v>1323</v>
      </c>
      <c r="E225" s="661" t="s">
        <v>1540</v>
      </c>
      <c r="F225" s="664"/>
      <c r="G225" s="664"/>
      <c r="H225" s="677">
        <v>0</v>
      </c>
      <c r="I225" s="664">
        <v>2</v>
      </c>
      <c r="J225" s="664">
        <v>681.94</v>
      </c>
      <c r="K225" s="677">
        <v>1</v>
      </c>
      <c r="L225" s="664">
        <v>2</v>
      </c>
      <c r="M225" s="665">
        <v>681.94</v>
      </c>
    </row>
    <row r="226" spans="1:13" ht="14.4" customHeight="1" x14ac:dyDescent="0.3">
      <c r="A226" s="660" t="s">
        <v>3518</v>
      </c>
      <c r="B226" s="661" t="s">
        <v>3396</v>
      </c>
      <c r="C226" s="661" t="s">
        <v>1481</v>
      </c>
      <c r="D226" s="661" t="s">
        <v>1338</v>
      </c>
      <c r="E226" s="661" t="s">
        <v>1482</v>
      </c>
      <c r="F226" s="664"/>
      <c r="G226" s="664"/>
      <c r="H226" s="677">
        <v>0</v>
      </c>
      <c r="I226" s="664">
        <v>1</v>
      </c>
      <c r="J226" s="664">
        <v>394.64</v>
      </c>
      <c r="K226" s="677">
        <v>1</v>
      </c>
      <c r="L226" s="664">
        <v>1</v>
      </c>
      <c r="M226" s="665">
        <v>394.64</v>
      </c>
    </row>
    <row r="227" spans="1:13" ht="14.4" customHeight="1" x14ac:dyDescent="0.3">
      <c r="A227" s="660" t="s">
        <v>3518</v>
      </c>
      <c r="B227" s="661" t="s">
        <v>3446</v>
      </c>
      <c r="C227" s="661" t="s">
        <v>4165</v>
      </c>
      <c r="D227" s="661" t="s">
        <v>4166</v>
      </c>
      <c r="E227" s="661" t="s">
        <v>4167</v>
      </c>
      <c r="F227" s="664"/>
      <c r="G227" s="664"/>
      <c r="H227" s="677"/>
      <c r="I227" s="664">
        <v>12</v>
      </c>
      <c r="J227" s="664">
        <v>0</v>
      </c>
      <c r="K227" s="677"/>
      <c r="L227" s="664">
        <v>12</v>
      </c>
      <c r="M227" s="665">
        <v>0</v>
      </c>
    </row>
    <row r="228" spans="1:13" ht="14.4" customHeight="1" x14ac:dyDescent="0.3">
      <c r="A228" s="660" t="s">
        <v>3519</v>
      </c>
      <c r="B228" s="661" t="s">
        <v>3348</v>
      </c>
      <c r="C228" s="661" t="s">
        <v>1542</v>
      </c>
      <c r="D228" s="661" t="s">
        <v>1385</v>
      </c>
      <c r="E228" s="661" t="s">
        <v>3349</v>
      </c>
      <c r="F228" s="664"/>
      <c r="G228" s="664"/>
      <c r="H228" s="677">
        <v>0</v>
      </c>
      <c r="I228" s="664">
        <v>8</v>
      </c>
      <c r="J228" s="664">
        <v>2290.8200000000002</v>
      </c>
      <c r="K228" s="677">
        <v>1</v>
      </c>
      <c r="L228" s="664">
        <v>8</v>
      </c>
      <c r="M228" s="665">
        <v>2290.8200000000002</v>
      </c>
    </row>
    <row r="229" spans="1:13" ht="14.4" customHeight="1" x14ac:dyDescent="0.3">
      <c r="A229" s="660" t="s">
        <v>3519</v>
      </c>
      <c r="B229" s="661" t="s">
        <v>3348</v>
      </c>
      <c r="C229" s="661" t="s">
        <v>4305</v>
      </c>
      <c r="D229" s="661" t="s">
        <v>1385</v>
      </c>
      <c r="E229" s="661" t="s">
        <v>4306</v>
      </c>
      <c r="F229" s="664"/>
      <c r="G229" s="664"/>
      <c r="H229" s="677"/>
      <c r="I229" s="664">
        <v>2</v>
      </c>
      <c r="J229" s="664">
        <v>0</v>
      </c>
      <c r="K229" s="677"/>
      <c r="L229" s="664">
        <v>2</v>
      </c>
      <c r="M229" s="665">
        <v>0</v>
      </c>
    </row>
    <row r="230" spans="1:13" ht="14.4" customHeight="1" x14ac:dyDescent="0.3">
      <c r="A230" s="660" t="s">
        <v>3519</v>
      </c>
      <c r="B230" s="661" t="s">
        <v>3360</v>
      </c>
      <c r="C230" s="661" t="s">
        <v>3994</v>
      </c>
      <c r="D230" s="661" t="s">
        <v>1392</v>
      </c>
      <c r="E230" s="661" t="s">
        <v>3995</v>
      </c>
      <c r="F230" s="664"/>
      <c r="G230" s="664"/>
      <c r="H230" s="677">
        <v>0</v>
      </c>
      <c r="I230" s="664">
        <v>1</v>
      </c>
      <c r="J230" s="664">
        <v>172.85</v>
      </c>
      <c r="K230" s="677">
        <v>1</v>
      </c>
      <c r="L230" s="664">
        <v>1</v>
      </c>
      <c r="M230" s="665">
        <v>172.85</v>
      </c>
    </row>
    <row r="231" spans="1:13" ht="14.4" customHeight="1" x14ac:dyDescent="0.3">
      <c r="A231" s="660" t="s">
        <v>3519</v>
      </c>
      <c r="B231" s="661" t="s">
        <v>3360</v>
      </c>
      <c r="C231" s="661" t="s">
        <v>4280</v>
      </c>
      <c r="D231" s="661" t="s">
        <v>4281</v>
      </c>
      <c r="E231" s="661" t="s">
        <v>4282</v>
      </c>
      <c r="F231" s="664">
        <v>2</v>
      </c>
      <c r="G231" s="664">
        <v>0</v>
      </c>
      <c r="H231" s="677"/>
      <c r="I231" s="664"/>
      <c r="J231" s="664"/>
      <c r="K231" s="677"/>
      <c r="L231" s="664">
        <v>2</v>
      </c>
      <c r="M231" s="665">
        <v>0</v>
      </c>
    </row>
    <row r="232" spans="1:13" ht="14.4" customHeight="1" x14ac:dyDescent="0.3">
      <c r="A232" s="660" t="s">
        <v>3519</v>
      </c>
      <c r="B232" s="661" t="s">
        <v>3362</v>
      </c>
      <c r="C232" s="661" t="s">
        <v>4234</v>
      </c>
      <c r="D232" s="661" t="s">
        <v>4235</v>
      </c>
      <c r="E232" s="661" t="s">
        <v>1455</v>
      </c>
      <c r="F232" s="664">
        <v>3</v>
      </c>
      <c r="G232" s="664">
        <v>138.75</v>
      </c>
      <c r="H232" s="677">
        <v>1</v>
      </c>
      <c r="I232" s="664"/>
      <c r="J232" s="664"/>
      <c r="K232" s="677">
        <v>0</v>
      </c>
      <c r="L232" s="664">
        <v>3</v>
      </c>
      <c r="M232" s="665">
        <v>138.75</v>
      </c>
    </row>
    <row r="233" spans="1:13" ht="14.4" customHeight="1" x14ac:dyDescent="0.3">
      <c r="A233" s="660" t="s">
        <v>3519</v>
      </c>
      <c r="B233" s="661" t="s">
        <v>3363</v>
      </c>
      <c r="C233" s="661" t="s">
        <v>3621</v>
      </c>
      <c r="D233" s="661" t="s">
        <v>3622</v>
      </c>
      <c r="E233" s="661" t="s">
        <v>3623</v>
      </c>
      <c r="F233" s="664"/>
      <c r="G233" s="664"/>
      <c r="H233" s="677">
        <v>0</v>
      </c>
      <c r="I233" s="664">
        <v>5</v>
      </c>
      <c r="J233" s="664">
        <v>603.04999999999995</v>
      </c>
      <c r="K233" s="677">
        <v>1</v>
      </c>
      <c r="L233" s="664">
        <v>5</v>
      </c>
      <c r="M233" s="665">
        <v>603.04999999999995</v>
      </c>
    </row>
    <row r="234" spans="1:13" ht="14.4" customHeight="1" x14ac:dyDescent="0.3">
      <c r="A234" s="660" t="s">
        <v>3519</v>
      </c>
      <c r="B234" s="661" t="s">
        <v>3363</v>
      </c>
      <c r="C234" s="661" t="s">
        <v>1429</v>
      </c>
      <c r="D234" s="661" t="s">
        <v>3364</v>
      </c>
      <c r="E234" s="661" t="s">
        <v>977</v>
      </c>
      <c r="F234" s="664"/>
      <c r="G234" s="664"/>
      <c r="H234" s="677">
        <v>0</v>
      </c>
      <c r="I234" s="664">
        <v>5</v>
      </c>
      <c r="J234" s="664">
        <v>923.7</v>
      </c>
      <c r="K234" s="677">
        <v>1</v>
      </c>
      <c r="L234" s="664">
        <v>5</v>
      </c>
      <c r="M234" s="665">
        <v>923.7</v>
      </c>
    </row>
    <row r="235" spans="1:13" ht="14.4" customHeight="1" x14ac:dyDescent="0.3">
      <c r="A235" s="660" t="s">
        <v>3519</v>
      </c>
      <c r="B235" s="661" t="s">
        <v>3365</v>
      </c>
      <c r="C235" s="661" t="s">
        <v>1403</v>
      </c>
      <c r="D235" s="661" t="s">
        <v>606</v>
      </c>
      <c r="E235" s="661" t="s">
        <v>607</v>
      </c>
      <c r="F235" s="664"/>
      <c r="G235" s="664"/>
      <c r="H235" s="677">
        <v>0</v>
      </c>
      <c r="I235" s="664">
        <v>1</v>
      </c>
      <c r="J235" s="664">
        <v>1385.62</v>
      </c>
      <c r="K235" s="677">
        <v>1</v>
      </c>
      <c r="L235" s="664">
        <v>1</v>
      </c>
      <c r="M235" s="665">
        <v>1385.62</v>
      </c>
    </row>
    <row r="236" spans="1:13" ht="14.4" customHeight="1" x14ac:dyDescent="0.3">
      <c r="A236" s="660" t="s">
        <v>3519</v>
      </c>
      <c r="B236" s="661" t="s">
        <v>3366</v>
      </c>
      <c r="C236" s="661" t="s">
        <v>3729</v>
      </c>
      <c r="D236" s="661" t="s">
        <v>3727</v>
      </c>
      <c r="E236" s="661" t="s">
        <v>3728</v>
      </c>
      <c r="F236" s="664">
        <v>1</v>
      </c>
      <c r="G236" s="664">
        <v>0</v>
      </c>
      <c r="H236" s="677"/>
      <c r="I236" s="664"/>
      <c r="J236" s="664"/>
      <c r="K236" s="677"/>
      <c r="L236" s="664">
        <v>1</v>
      </c>
      <c r="M236" s="665">
        <v>0</v>
      </c>
    </row>
    <row r="237" spans="1:13" ht="14.4" customHeight="1" x14ac:dyDescent="0.3">
      <c r="A237" s="660" t="s">
        <v>3519</v>
      </c>
      <c r="B237" s="661" t="s">
        <v>3366</v>
      </c>
      <c r="C237" s="661" t="s">
        <v>1574</v>
      </c>
      <c r="D237" s="661" t="s">
        <v>1562</v>
      </c>
      <c r="E237" s="661" t="s">
        <v>1575</v>
      </c>
      <c r="F237" s="664"/>
      <c r="G237" s="664"/>
      <c r="H237" s="677">
        <v>0</v>
      </c>
      <c r="I237" s="664">
        <v>11</v>
      </c>
      <c r="J237" s="664">
        <v>2055.5700000000002</v>
      </c>
      <c r="K237" s="677">
        <v>1</v>
      </c>
      <c r="L237" s="664">
        <v>11</v>
      </c>
      <c r="M237" s="665">
        <v>2055.5700000000002</v>
      </c>
    </row>
    <row r="238" spans="1:13" ht="14.4" customHeight="1" x14ac:dyDescent="0.3">
      <c r="A238" s="660" t="s">
        <v>3519</v>
      </c>
      <c r="B238" s="661" t="s">
        <v>3367</v>
      </c>
      <c r="C238" s="661" t="s">
        <v>1433</v>
      </c>
      <c r="D238" s="661" t="s">
        <v>1434</v>
      </c>
      <c r="E238" s="661" t="s">
        <v>3368</v>
      </c>
      <c r="F238" s="664"/>
      <c r="G238" s="664"/>
      <c r="H238" s="677">
        <v>0</v>
      </c>
      <c r="I238" s="664">
        <v>5</v>
      </c>
      <c r="J238" s="664">
        <v>10131.6</v>
      </c>
      <c r="K238" s="677">
        <v>1</v>
      </c>
      <c r="L238" s="664">
        <v>5</v>
      </c>
      <c r="M238" s="665">
        <v>10131.6</v>
      </c>
    </row>
    <row r="239" spans="1:13" ht="14.4" customHeight="1" x14ac:dyDescent="0.3">
      <c r="A239" s="660" t="s">
        <v>3519</v>
      </c>
      <c r="B239" s="661" t="s">
        <v>3371</v>
      </c>
      <c r="C239" s="661" t="s">
        <v>1330</v>
      </c>
      <c r="D239" s="661" t="s">
        <v>1331</v>
      </c>
      <c r="E239" s="661" t="s">
        <v>3373</v>
      </c>
      <c r="F239" s="664"/>
      <c r="G239" s="664"/>
      <c r="H239" s="677">
        <v>0</v>
      </c>
      <c r="I239" s="664">
        <v>2</v>
      </c>
      <c r="J239" s="664">
        <v>144</v>
      </c>
      <c r="K239" s="677">
        <v>1</v>
      </c>
      <c r="L239" s="664">
        <v>2</v>
      </c>
      <c r="M239" s="665">
        <v>144</v>
      </c>
    </row>
    <row r="240" spans="1:13" ht="14.4" customHeight="1" x14ac:dyDescent="0.3">
      <c r="A240" s="660" t="s">
        <v>3519</v>
      </c>
      <c r="B240" s="661" t="s">
        <v>3371</v>
      </c>
      <c r="C240" s="661" t="s">
        <v>1334</v>
      </c>
      <c r="D240" s="661" t="s">
        <v>1331</v>
      </c>
      <c r="E240" s="661" t="s">
        <v>3374</v>
      </c>
      <c r="F240" s="664"/>
      <c r="G240" s="664"/>
      <c r="H240" s="677">
        <v>0</v>
      </c>
      <c r="I240" s="664">
        <v>9</v>
      </c>
      <c r="J240" s="664">
        <v>1296.0899999999999</v>
      </c>
      <c r="K240" s="677">
        <v>1</v>
      </c>
      <c r="L240" s="664">
        <v>9</v>
      </c>
      <c r="M240" s="665">
        <v>1296.0899999999999</v>
      </c>
    </row>
    <row r="241" spans="1:13" ht="14.4" customHeight="1" x14ac:dyDescent="0.3">
      <c r="A241" s="660" t="s">
        <v>3519</v>
      </c>
      <c r="B241" s="661" t="s">
        <v>4557</v>
      </c>
      <c r="C241" s="661" t="s">
        <v>4289</v>
      </c>
      <c r="D241" s="661" t="s">
        <v>4290</v>
      </c>
      <c r="E241" s="661" t="s">
        <v>4291</v>
      </c>
      <c r="F241" s="664">
        <v>1</v>
      </c>
      <c r="G241" s="664">
        <v>459.3</v>
      </c>
      <c r="H241" s="677">
        <v>1</v>
      </c>
      <c r="I241" s="664"/>
      <c r="J241" s="664"/>
      <c r="K241" s="677">
        <v>0</v>
      </c>
      <c r="L241" s="664">
        <v>1</v>
      </c>
      <c r="M241" s="665">
        <v>459.3</v>
      </c>
    </row>
    <row r="242" spans="1:13" ht="14.4" customHeight="1" x14ac:dyDescent="0.3">
      <c r="A242" s="660" t="s">
        <v>3519</v>
      </c>
      <c r="B242" s="661" t="s">
        <v>3376</v>
      </c>
      <c r="C242" s="661" t="s">
        <v>1388</v>
      </c>
      <c r="D242" s="661" t="s">
        <v>1389</v>
      </c>
      <c r="E242" s="661" t="s">
        <v>1266</v>
      </c>
      <c r="F242" s="664"/>
      <c r="G242" s="664"/>
      <c r="H242" s="677">
        <v>0</v>
      </c>
      <c r="I242" s="664">
        <v>3</v>
      </c>
      <c r="J242" s="664">
        <v>196.62</v>
      </c>
      <c r="K242" s="677">
        <v>1</v>
      </c>
      <c r="L242" s="664">
        <v>3</v>
      </c>
      <c r="M242" s="665">
        <v>196.62</v>
      </c>
    </row>
    <row r="243" spans="1:13" ht="14.4" customHeight="1" x14ac:dyDescent="0.3">
      <c r="A243" s="660" t="s">
        <v>3519</v>
      </c>
      <c r="B243" s="661" t="s">
        <v>3376</v>
      </c>
      <c r="C243" s="661" t="s">
        <v>4201</v>
      </c>
      <c r="D243" s="661" t="s">
        <v>1389</v>
      </c>
      <c r="E243" s="661" t="s">
        <v>4202</v>
      </c>
      <c r="F243" s="664"/>
      <c r="G243" s="664"/>
      <c r="H243" s="677">
        <v>0</v>
      </c>
      <c r="I243" s="664">
        <v>2</v>
      </c>
      <c r="J243" s="664">
        <v>458.76</v>
      </c>
      <c r="K243" s="677">
        <v>1</v>
      </c>
      <c r="L243" s="664">
        <v>2</v>
      </c>
      <c r="M243" s="665">
        <v>458.76</v>
      </c>
    </row>
    <row r="244" spans="1:13" ht="14.4" customHeight="1" x14ac:dyDescent="0.3">
      <c r="A244" s="660" t="s">
        <v>3519</v>
      </c>
      <c r="B244" s="661" t="s">
        <v>3377</v>
      </c>
      <c r="C244" s="661" t="s">
        <v>4203</v>
      </c>
      <c r="D244" s="661" t="s">
        <v>1378</v>
      </c>
      <c r="E244" s="661" t="s">
        <v>1441</v>
      </c>
      <c r="F244" s="664">
        <v>2</v>
      </c>
      <c r="G244" s="664">
        <v>210.64</v>
      </c>
      <c r="H244" s="677">
        <v>1</v>
      </c>
      <c r="I244" s="664"/>
      <c r="J244" s="664"/>
      <c r="K244" s="677">
        <v>0</v>
      </c>
      <c r="L244" s="664">
        <v>2</v>
      </c>
      <c r="M244" s="665">
        <v>210.64</v>
      </c>
    </row>
    <row r="245" spans="1:13" ht="14.4" customHeight="1" x14ac:dyDescent="0.3">
      <c r="A245" s="660" t="s">
        <v>3519</v>
      </c>
      <c r="B245" s="661" t="s">
        <v>3377</v>
      </c>
      <c r="C245" s="661" t="s">
        <v>3834</v>
      </c>
      <c r="D245" s="661" t="s">
        <v>3835</v>
      </c>
      <c r="E245" s="661" t="s">
        <v>3836</v>
      </c>
      <c r="F245" s="664">
        <v>10</v>
      </c>
      <c r="G245" s="664">
        <v>163.79999999999998</v>
      </c>
      <c r="H245" s="677">
        <v>1</v>
      </c>
      <c r="I245" s="664"/>
      <c r="J245" s="664"/>
      <c r="K245" s="677">
        <v>0</v>
      </c>
      <c r="L245" s="664">
        <v>10</v>
      </c>
      <c r="M245" s="665">
        <v>163.79999999999998</v>
      </c>
    </row>
    <row r="246" spans="1:13" ht="14.4" customHeight="1" x14ac:dyDescent="0.3">
      <c r="A246" s="660" t="s">
        <v>3519</v>
      </c>
      <c r="B246" s="661" t="s">
        <v>3377</v>
      </c>
      <c r="C246" s="661" t="s">
        <v>4204</v>
      </c>
      <c r="D246" s="661" t="s">
        <v>4205</v>
      </c>
      <c r="E246" s="661" t="s">
        <v>3784</v>
      </c>
      <c r="F246" s="664">
        <v>8</v>
      </c>
      <c r="G246" s="664">
        <v>262.08</v>
      </c>
      <c r="H246" s="677">
        <v>1</v>
      </c>
      <c r="I246" s="664"/>
      <c r="J246" s="664"/>
      <c r="K246" s="677">
        <v>0</v>
      </c>
      <c r="L246" s="664">
        <v>8</v>
      </c>
      <c r="M246" s="665">
        <v>262.08</v>
      </c>
    </row>
    <row r="247" spans="1:13" ht="14.4" customHeight="1" x14ac:dyDescent="0.3">
      <c r="A247" s="660" t="s">
        <v>3519</v>
      </c>
      <c r="B247" s="661" t="s">
        <v>3377</v>
      </c>
      <c r="C247" s="661" t="s">
        <v>1377</v>
      </c>
      <c r="D247" s="661" t="s">
        <v>1378</v>
      </c>
      <c r="E247" s="661" t="s">
        <v>1165</v>
      </c>
      <c r="F247" s="664"/>
      <c r="G247" s="664"/>
      <c r="H247" s="677">
        <v>0</v>
      </c>
      <c r="I247" s="664">
        <v>26</v>
      </c>
      <c r="J247" s="664">
        <v>912.86</v>
      </c>
      <c r="K247" s="677">
        <v>1</v>
      </c>
      <c r="L247" s="664">
        <v>26</v>
      </c>
      <c r="M247" s="665">
        <v>912.86</v>
      </c>
    </row>
    <row r="248" spans="1:13" ht="14.4" customHeight="1" x14ac:dyDescent="0.3">
      <c r="A248" s="660" t="s">
        <v>3519</v>
      </c>
      <c r="B248" s="661" t="s">
        <v>3377</v>
      </c>
      <c r="C248" s="661" t="s">
        <v>1380</v>
      </c>
      <c r="D248" s="661" t="s">
        <v>1381</v>
      </c>
      <c r="E248" s="661" t="s">
        <v>1382</v>
      </c>
      <c r="F248" s="664"/>
      <c r="G248" s="664"/>
      <c r="H248" s="677">
        <v>0</v>
      </c>
      <c r="I248" s="664">
        <v>5</v>
      </c>
      <c r="J248" s="664">
        <v>351.15000000000003</v>
      </c>
      <c r="K248" s="677">
        <v>1</v>
      </c>
      <c r="L248" s="664">
        <v>5</v>
      </c>
      <c r="M248" s="665">
        <v>351.15000000000003</v>
      </c>
    </row>
    <row r="249" spans="1:13" ht="14.4" customHeight="1" x14ac:dyDescent="0.3">
      <c r="A249" s="660" t="s">
        <v>3519</v>
      </c>
      <c r="B249" s="661" t="s">
        <v>3381</v>
      </c>
      <c r="C249" s="661" t="s">
        <v>4366</v>
      </c>
      <c r="D249" s="661" t="s">
        <v>4367</v>
      </c>
      <c r="E249" s="661" t="s">
        <v>4098</v>
      </c>
      <c r="F249" s="664">
        <v>3</v>
      </c>
      <c r="G249" s="664">
        <v>1509.06</v>
      </c>
      <c r="H249" s="677">
        <v>1</v>
      </c>
      <c r="I249" s="664"/>
      <c r="J249" s="664"/>
      <c r="K249" s="677">
        <v>0</v>
      </c>
      <c r="L249" s="664">
        <v>3</v>
      </c>
      <c r="M249" s="665">
        <v>1509.06</v>
      </c>
    </row>
    <row r="250" spans="1:13" ht="14.4" customHeight="1" x14ac:dyDescent="0.3">
      <c r="A250" s="660" t="s">
        <v>3519</v>
      </c>
      <c r="B250" s="661" t="s">
        <v>3383</v>
      </c>
      <c r="C250" s="661" t="s">
        <v>1437</v>
      </c>
      <c r="D250" s="661" t="s">
        <v>1438</v>
      </c>
      <c r="E250" s="661" t="s">
        <v>1165</v>
      </c>
      <c r="F250" s="664"/>
      <c r="G250" s="664"/>
      <c r="H250" s="677">
        <v>0</v>
      </c>
      <c r="I250" s="664">
        <v>5</v>
      </c>
      <c r="J250" s="664">
        <v>241.35000000000002</v>
      </c>
      <c r="K250" s="677">
        <v>1</v>
      </c>
      <c r="L250" s="664">
        <v>5</v>
      </c>
      <c r="M250" s="665">
        <v>241.35000000000002</v>
      </c>
    </row>
    <row r="251" spans="1:13" ht="14.4" customHeight="1" x14ac:dyDescent="0.3">
      <c r="A251" s="660" t="s">
        <v>3519</v>
      </c>
      <c r="B251" s="661" t="s">
        <v>3383</v>
      </c>
      <c r="C251" s="661" t="s">
        <v>1440</v>
      </c>
      <c r="D251" s="661" t="s">
        <v>1438</v>
      </c>
      <c r="E251" s="661" t="s">
        <v>1441</v>
      </c>
      <c r="F251" s="664"/>
      <c r="G251" s="664"/>
      <c r="H251" s="677">
        <v>0</v>
      </c>
      <c r="I251" s="664">
        <v>6</v>
      </c>
      <c r="J251" s="664">
        <v>868.86</v>
      </c>
      <c r="K251" s="677">
        <v>1</v>
      </c>
      <c r="L251" s="664">
        <v>6</v>
      </c>
      <c r="M251" s="665">
        <v>868.86</v>
      </c>
    </row>
    <row r="252" spans="1:13" ht="14.4" customHeight="1" x14ac:dyDescent="0.3">
      <c r="A252" s="660" t="s">
        <v>3519</v>
      </c>
      <c r="B252" s="661" t="s">
        <v>3383</v>
      </c>
      <c r="C252" s="661" t="s">
        <v>1538</v>
      </c>
      <c r="D252" s="661" t="s">
        <v>1539</v>
      </c>
      <c r="E252" s="661" t="s">
        <v>3384</v>
      </c>
      <c r="F252" s="664"/>
      <c r="G252" s="664"/>
      <c r="H252" s="677">
        <v>0</v>
      </c>
      <c r="I252" s="664">
        <v>2</v>
      </c>
      <c r="J252" s="664">
        <v>579.24</v>
      </c>
      <c r="K252" s="677">
        <v>1</v>
      </c>
      <c r="L252" s="664">
        <v>2</v>
      </c>
      <c r="M252" s="665">
        <v>579.24</v>
      </c>
    </row>
    <row r="253" spans="1:13" ht="14.4" customHeight="1" x14ac:dyDescent="0.3">
      <c r="A253" s="660" t="s">
        <v>3519</v>
      </c>
      <c r="B253" s="661" t="s">
        <v>3383</v>
      </c>
      <c r="C253" s="661" t="s">
        <v>4310</v>
      </c>
      <c r="D253" s="661" t="s">
        <v>4311</v>
      </c>
      <c r="E253" s="661" t="s">
        <v>4312</v>
      </c>
      <c r="F253" s="664"/>
      <c r="G253" s="664"/>
      <c r="H253" s="677">
        <v>0</v>
      </c>
      <c r="I253" s="664">
        <v>2</v>
      </c>
      <c r="J253" s="664">
        <v>643.58000000000004</v>
      </c>
      <c r="K253" s="677">
        <v>1</v>
      </c>
      <c r="L253" s="664">
        <v>2</v>
      </c>
      <c r="M253" s="665">
        <v>643.58000000000004</v>
      </c>
    </row>
    <row r="254" spans="1:13" ht="14.4" customHeight="1" x14ac:dyDescent="0.3">
      <c r="A254" s="660" t="s">
        <v>3519</v>
      </c>
      <c r="B254" s="661" t="s">
        <v>3385</v>
      </c>
      <c r="C254" s="661" t="s">
        <v>1341</v>
      </c>
      <c r="D254" s="661" t="s">
        <v>3386</v>
      </c>
      <c r="E254" s="661" t="s">
        <v>984</v>
      </c>
      <c r="F254" s="664"/>
      <c r="G254" s="664"/>
      <c r="H254" s="677">
        <v>0</v>
      </c>
      <c r="I254" s="664">
        <v>14</v>
      </c>
      <c r="J254" s="664">
        <v>1351.42</v>
      </c>
      <c r="K254" s="677">
        <v>1</v>
      </c>
      <c r="L254" s="664">
        <v>14</v>
      </c>
      <c r="M254" s="665">
        <v>1351.42</v>
      </c>
    </row>
    <row r="255" spans="1:13" ht="14.4" customHeight="1" x14ac:dyDescent="0.3">
      <c r="A255" s="660" t="s">
        <v>3519</v>
      </c>
      <c r="B255" s="661" t="s">
        <v>3385</v>
      </c>
      <c r="C255" s="661" t="s">
        <v>1315</v>
      </c>
      <c r="D255" s="661" t="s">
        <v>1316</v>
      </c>
      <c r="E255" s="661" t="s">
        <v>1317</v>
      </c>
      <c r="F255" s="664"/>
      <c r="G255" s="664"/>
      <c r="H255" s="677">
        <v>0</v>
      </c>
      <c r="I255" s="664">
        <v>15</v>
      </c>
      <c r="J255" s="664">
        <v>156.14999999999998</v>
      </c>
      <c r="K255" s="677">
        <v>1</v>
      </c>
      <c r="L255" s="664">
        <v>15</v>
      </c>
      <c r="M255" s="665">
        <v>156.14999999999998</v>
      </c>
    </row>
    <row r="256" spans="1:13" ht="14.4" customHeight="1" x14ac:dyDescent="0.3">
      <c r="A256" s="660" t="s">
        <v>3519</v>
      </c>
      <c r="B256" s="661" t="s">
        <v>3385</v>
      </c>
      <c r="C256" s="661" t="s">
        <v>3649</v>
      </c>
      <c r="D256" s="661" t="s">
        <v>3387</v>
      </c>
      <c r="E256" s="661" t="s">
        <v>3650</v>
      </c>
      <c r="F256" s="664"/>
      <c r="G256" s="664"/>
      <c r="H256" s="677">
        <v>0</v>
      </c>
      <c r="I256" s="664">
        <v>6</v>
      </c>
      <c r="J256" s="664">
        <v>482.70000000000005</v>
      </c>
      <c r="K256" s="677">
        <v>1</v>
      </c>
      <c r="L256" s="664">
        <v>6</v>
      </c>
      <c r="M256" s="665">
        <v>482.70000000000005</v>
      </c>
    </row>
    <row r="257" spans="1:13" ht="14.4" customHeight="1" x14ac:dyDescent="0.3">
      <c r="A257" s="660" t="s">
        <v>3519</v>
      </c>
      <c r="B257" s="661" t="s">
        <v>3388</v>
      </c>
      <c r="C257" s="661" t="s">
        <v>1503</v>
      </c>
      <c r="D257" s="661" t="s">
        <v>3389</v>
      </c>
      <c r="E257" s="661" t="s">
        <v>1299</v>
      </c>
      <c r="F257" s="664"/>
      <c r="G257" s="664"/>
      <c r="H257" s="677">
        <v>0</v>
      </c>
      <c r="I257" s="664">
        <v>1</v>
      </c>
      <c r="J257" s="664">
        <v>291.82</v>
      </c>
      <c r="K257" s="677">
        <v>1</v>
      </c>
      <c r="L257" s="664">
        <v>1</v>
      </c>
      <c r="M257" s="665">
        <v>291.82</v>
      </c>
    </row>
    <row r="258" spans="1:13" ht="14.4" customHeight="1" x14ac:dyDescent="0.3">
      <c r="A258" s="660" t="s">
        <v>3519</v>
      </c>
      <c r="B258" s="661" t="s">
        <v>3388</v>
      </c>
      <c r="C258" s="661" t="s">
        <v>1545</v>
      </c>
      <c r="D258" s="661" t="s">
        <v>1546</v>
      </c>
      <c r="E258" s="661" t="s">
        <v>1299</v>
      </c>
      <c r="F258" s="664"/>
      <c r="G258" s="664"/>
      <c r="H258" s="677">
        <v>0</v>
      </c>
      <c r="I258" s="664">
        <v>1</v>
      </c>
      <c r="J258" s="664">
        <v>583.62</v>
      </c>
      <c r="K258" s="677">
        <v>1</v>
      </c>
      <c r="L258" s="664">
        <v>1</v>
      </c>
      <c r="M258" s="665">
        <v>583.62</v>
      </c>
    </row>
    <row r="259" spans="1:13" ht="14.4" customHeight="1" x14ac:dyDescent="0.3">
      <c r="A259" s="660" t="s">
        <v>3519</v>
      </c>
      <c r="B259" s="661" t="s">
        <v>4558</v>
      </c>
      <c r="C259" s="661" t="s">
        <v>4320</v>
      </c>
      <c r="D259" s="661" t="s">
        <v>4321</v>
      </c>
      <c r="E259" s="661" t="s">
        <v>959</v>
      </c>
      <c r="F259" s="664"/>
      <c r="G259" s="664"/>
      <c r="H259" s="677">
        <v>0</v>
      </c>
      <c r="I259" s="664">
        <v>1</v>
      </c>
      <c r="J259" s="664">
        <v>432.31</v>
      </c>
      <c r="K259" s="677">
        <v>1</v>
      </c>
      <c r="L259" s="664">
        <v>1</v>
      </c>
      <c r="M259" s="665">
        <v>432.31</v>
      </c>
    </row>
    <row r="260" spans="1:13" ht="14.4" customHeight="1" x14ac:dyDescent="0.3">
      <c r="A260" s="660" t="s">
        <v>3519</v>
      </c>
      <c r="B260" s="661" t="s">
        <v>4559</v>
      </c>
      <c r="C260" s="661" t="s">
        <v>4237</v>
      </c>
      <c r="D260" s="661" t="s">
        <v>4238</v>
      </c>
      <c r="E260" s="661" t="s">
        <v>2081</v>
      </c>
      <c r="F260" s="664"/>
      <c r="G260" s="664"/>
      <c r="H260" s="677">
        <v>0</v>
      </c>
      <c r="I260" s="664">
        <v>1</v>
      </c>
      <c r="J260" s="664">
        <v>287.95999999999998</v>
      </c>
      <c r="K260" s="677">
        <v>1</v>
      </c>
      <c r="L260" s="664">
        <v>1</v>
      </c>
      <c r="M260" s="665">
        <v>287.95999999999998</v>
      </c>
    </row>
    <row r="261" spans="1:13" ht="14.4" customHeight="1" x14ac:dyDescent="0.3">
      <c r="A261" s="660" t="s">
        <v>3519</v>
      </c>
      <c r="B261" s="661" t="s">
        <v>4559</v>
      </c>
      <c r="C261" s="661" t="s">
        <v>4239</v>
      </c>
      <c r="D261" s="661" t="s">
        <v>4240</v>
      </c>
      <c r="E261" s="661" t="s">
        <v>2081</v>
      </c>
      <c r="F261" s="664"/>
      <c r="G261" s="664"/>
      <c r="H261" s="677">
        <v>0</v>
      </c>
      <c r="I261" s="664">
        <v>1</v>
      </c>
      <c r="J261" s="664">
        <v>238.69</v>
      </c>
      <c r="K261" s="677">
        <v>1</v>
      </c>
      <c r="L261" s="664">
        <v>1</v>
      </c>
      <c r="M261" s="665">
        <v>238.69</v>
      </c>
    </row>
    <row r="262" spans="1:13" ht="14.4" customHeight="1" x14ac:dyDescent="0.3">
      <c r="A262" s="660" t="s">
        <v>3519</v>
      </c>
      <c r="B262" s="661" t="s">
        <v>3390</v>
      </c>
      <c r="C262" s="661" t="s">
        <v>4313</v>
      </c>
      <c r="D262" s="661" t="s">
        <v>2763</v>
      </c>
      <c r="E262" s="661" t="s">
        <v>1451</v>
      </c>
      <c r="F262" s="664"/>
      <c r="G262" s="664"/>
      <c r="H262" s="677">
        <v>0</v>
      </c>
      <c r="I262" s="664">
        <v>3</v>
      </c>
      <c r="J262" s="664">
        <v>1842.8999999999999</v>
      </c>
      <c r="K262" s="677">
        <v>1</v>
      </c>
      <c r="L262" s="664">
        <v>3</v>
      </c>
      <c r="M262" s="665">
        <v>1842.8999999999999</v>
      </c>
    </row>
    <row r="263" spans="1:13" ht="14.4" customHeight="1" x14ac:dyDescent="0.3">
      <c r="A263" s="660" t="s">
        <v>3519</v>
      </c>
      <c r="B263" s="661" t="s">
        <v>4546</v>
      </c>
      <c r="C263" s="661" t="s">
        <v>4273</v>
      </c>
      <c r="D263" s="661" t="s">
        <v>4274</v>
      </c>
      <c r="E263" s="661" t="s">
        <v>4275</v>
      </c>
      <c r="F263" s="664">
        <v>1</v>
      </c>
      <c r="G263" s="664">
        <v>0</v>
      </c>
      <c r="H263" s="677"/>
      <c r="I263" s="664"/>
      <c r="J263" s="664"/>
      <c r="K263" s="677"/>
      <c r="L263" s="664">
        <v>1</v>
      </c>
      <c r="M263" s="665">
        <v>0</v>
      </c>
    </row>
    <row r="264" spans="1:13" ht="14.4" customHeight="1" x14ac:dyDescent="0.3">
      <c r="A264" s="660" t="s">
        <v>3519</v>
      </c>
      <c r="B264" s="661" t="s">
        <v>3391</v>
      </c>
      <c r="C264" s="661" t="s">
        <v>4088</v>
      </c>
      <c r="D264" s="661" t="s">
        <v>1488</v>
      </c>
      <c r="E264" s="661" t="s">
        <v>4089</v>
      </c>
      <c r="F264" s="664"/>
      <c r="G264" s="664"/>
      <c r="H264" s="677">
        <v>0</v>
      </c>
      <c r="I264" s="664">
        <v>6</v>
      </c>
      <c r="J264" s="664">
        <v>2199.1799999999998</v>
      </c>
      <c r="K264" s="677">
        <v>1</v>
      </c>
      <c r="L264" s="664">
        <v>6</v>
      </c>
      <c r="M264" s="665">
        <v>2199.1799999999998</v>
      </c>
    </row>
    <row r="265" spans="1:13" ht="14.4" customHeight="1" x14ac:dyDescent="0.3">
      <c r="A265" s="660" t="s">
        <v>3519</v>
      </c>
      <c r="B265" s="661" t="s">
        <v>4548</v>
      </c>
      <c r="C265" s="661" t="s">
        <v>4339</v>
      </c>
      <c r="D265" s="661" t="s">
        <v>4340</v>
      </c>
      <c r="E265" s="661" t="s">
        <v>1266</v>
      </c>
      <c r="F265" s="664">
        <v>4</v>
      </c>
      <c r="G265" s="664">
        <v>219.8</v>
      </c>
      <c r="H265" s="677">
        <v>1</v>
      </c>
      <c r="I265" s="664"/>
      <c r="J265" s="664"/>
      <c r="K265" s="677">
        <v>0</v>
      </c>
      <c r="L265" s="664">
        <v>4</v>
      </c>
      <c r="M265" s="665">
        <v>219.8</v>
      </c>
    </row>
    <row r="266" spans="1:13" ht="14.4" customHeight="1" x14ac:dyDescent="0.3">
      <c r="A266" s="660" t="s">
        <v>3519</v>
      </c>
      <c r="B266" s="661" t="s">
        <v>3392</v>
      </c>
      <c r="C266" s="661" t="s">
        <v>4197</v>
      </c>
      <c r="D266" s="661" t="s">
        <v>3528</v>
      </c>
      <c r="E266" s="661" t="s">
        <v>1290</v>
      </c>
      <c r="F266" s="664"/>
      <c r="G266" s="664"/>
      <c r="H266" s="677">
        <v>0</v>
      </c>
      <c r="I266" s="664">
        <v>1</v>
      </c>
      <c r="J266" s="664">
        <v>196.21</v>
      </c>
      <c r="K266" s="677">
        <v>1</v>
      </c>
      <c r="L266" s="664">
        <v>1</v>
      </c>
      <c r="M266" s="665">
        <v>196.21</v>
      </c>
    </row>
    <row r="267" spans="1:13" ht="14.4" customHeight="1" x14ac:dyDescent="0.3">
      <c r="A267" s="660" t="s">
        <v>3519</v>
      </c>
      <c r="B267" s="661" t="s">
        <v>3392</v>
      </c>
      <c r="C267" s="661" t="s">
        <v>1425</v>
      </c>
      <c r="D267" s="661" t="s">
        <v>1426</v>
      </c>
      <c r="E267" s="661" t="s">
        <v>3393</v>
      </c>
      <c r="F267" s="664"/>
      <c r="G267" s="664"/>
      <c r="H267" s="677">
        <v>0</v>
      </c>
      <c r="I267" s="664">
        <v>11</v>
      </c>
      <c r="J267" s="664">
        <v>4508.22</v>
      </c>
      <c r="K267" s="677">
        <v>1</v>
      </c>
      <c r="L267" s="664">
        <v>11</v>
      </c>
      <c r="M267" s="665">
        <v>4508.22</v>
      </c>
    </row>
    <row r="268" spans="1:13" ht="14.4" customHeight="1" x14ac:dyDescent="0.3">
      <c r="A268" s="660" t="s">
        <v>3519</v>
      </c>
      <c r="B268" s="661" t="s">
        <v>3392</v>
      </c>
      <c r="C268" s="661" t="s">
        <v>1495</v>
      </c>
      <c r="D268" s="661" t="s">
        <v>1500</v>
      </c>
      <c r="E268" s="661" t="s">
        <v>1512</v>
      </c>
      <c r="F268" s="664"/>
      <c r="G268" s="664"/>
      <c r="H268" s="677">
        <v>0</v>
      </c>
      <c r="I268" s="664">
        <v>2</v>
      </c>
      <c r="J268" s="664">
        <v>362.26</v>
      </c>
      <c r="K268" s="677">
        <v>1</v>
      </c>
      <c r="L268" s="664">
        <v>2</v>
      </c>
      <c r="M268" s="665">
        <v>362.26</v>
      </c>
    </row>
    <row r="269" spans="1:13" ht="14.4" customHeight="1" x14ac:dyDescent="0.3">
      <c r="A269" s="660" t="s">
        <v>3519</v>
      </c>
      <c r="B269" s="661" t="s">
        <v>3392</v>
      </c>
      <c r="C269" s="661" t="s">
        <v>1499</v>
      </c>
      <c r="D269" s="661" t="s">
        <v>1500</v>
      </c>
      <c r="E269" s="661" t="s">
        <v>3394</v>
      </c>
      <c r="F269" s="664"/>
      <c r="G269" s="664"/>
      <c r="H269" s="677">
        <v>0</v>
      </c>
      <c r="I269" s="664">
        <v>7</v>
      </c>
      <c r="J269" s="664">
        <v>4385.9500000000007</v>
      </c>
      <c r="K269" s="677">
        <v>1</v>
      </c>
      <c r="L269" s="664">
        <v>7</v>
      </c>
      <c r="M269" s="665">
        <v>4385.9500000000007</v>
      </c>
    </row>
    <row r="270" spans="1:13" ht="14.4" customHeight="1" x14ac:dyDescent="0.3">
      <c r="A270" s="660" t="s">
        <v>3519</v>
      </c>
      <c r="B270" s="661" t="s">
        <v>3395</v>
      </c>
      <c r="C270" s="661" t="s">
        <v>4323</v>
      </c>
      <c r="D270" s="661" t="s">
        <v>2766</v>
      </c>
      <c r="E270" s="661" t="s">
        <v>1540</v>
      </c>
      <c r="F270" s="664"/>
      <c r="G270" s="664"/>
      <c r="H270" s="677">
        <v>0</v>
      </c>
      <c r="I270" s="664">
        <v>3</v>
      </c>
      <c r="J270" s="664">
        <v>1102.6600000000001</v>
      </c>
      <c r="K270" s="677">
        <v>1</v>
      </c>
      <c r="L270" s="664">
        <v>3</v>
      </c>
      <c r="M270" s="665">
        <v>1102.6600000000001</v>
      </c>
    </row>
    <row r="271" spans="1:13" ht="14.4" customHeight="1" x14ac:dyDescent="0.3">
      <c r="A271" s="660" t="s">
        <v>3519</v>
      </c>
      <c r="B271" s="661" t="s">
        <v>3395</v>
      </c>
      <c r="C271" s="661" t="s">
        <v>4324</v>
      </c>
      <c r="D271" s="661" t="s">
        <v>1447</v>
      </c>
      <c r="E271" s="661" t="s">
        <v>4325</v>
      </c>
      <c r="F271" s="664"/>
      <c r="G271" s="664"/>
      <c r="H271" s="677">
        <v>0</v>
      </c>
      <c r="I271" s="664">
        <v>5</v>
      </c>
      <c r="J271" s="664">
        <v>2860.6</v>
      </c>
      <c r="K271" s="677">
        <v>1</v>
      </c>
      <c r="L271" s="664">
        <v>5</v>
      </c>
      <c r="M271" s="665">
        <v>2860.6</v>
      </c>
    </row>
    <row r="272" spans="1:13" ht="14.4" customHeight="1" x14ac:dyDescent="0.3">
      <c r="A272" s="660" t="s">
        <v>3519</v>
      </c>
      <c r="B272" s="661" t="s">
        <v>3395</v>
      </c>
      <c r="C272" s="661" t="s">
        <v>4326</v>
      </c>
      <c r="D272" s="661" t="s">
        <v>4327</v>
      </c>
      <c r="E272" s="661" t="s">
        <v>1266</v>
      </c>
      <c r="F272" s="664">
        <v>2</v>
      </c>
      <c r="G272" s="664">
        <v>338.08</v>
      </c>
      <c r="H272" s="677">
        <v>1</v>
      </c>
      <c r="I272" s="664"/>
      <c r="J272" s="664"/>
      <c r="K272" s="677">
        <v>0</v>
      </c>
      <c r="L272" s="664">
        <v>2</v>
      </c>
      <c r="M272" s="665">
        <v>338.08</v>
      </c>
    </row>
    <row r="273" spans="1:13" ht="14.4" customHeight="1" x14ac:dyDescent="0.3">
      <c r="A273" s="660" t="s">
        <v>3519</v>
      </c>
      <c r="B273" s="661" t="s">
        <v>4550</v>
      </c>
      <c r="C273" s="661" t="s">
        <v>4125</v>
      </c>
      <c r="D273" s="661" t="s">
        <v>4126</v>
      </c>
      <c r="E273" s="661" t="s">
        <v>4127</v>
      </c>
      <c r="F273" s="664"/>
      <c r="G273" s="664"/>
      <c r="H273" s="677">
        <v>0</v>
      </c>
      <c r="I273" s="664">
        <v>1</v>
      </c>
      <c r="J273" s="664">
        <v>556.04</v>
      </c>
      <c r="K273" s="677">
        <v>1</v>
      </c>
      <c r="L273" s="664">
        <v>1</v>
      </c>
      <c r="M273" s="665">
        <v>556.04</v>
      </c>
    </row>
    <row r="274" spans="1:13" ht="14.4" customHeight="1" x14ac:dyDescent="0.3">
      <c r="A274" s="660" t="s">
        <v>3519</v>
      </c>
      <c r="B274" s="661" t="s">
        <v>3462</v>
      </c>
      <c r="C274" s="661" t="s">
        <v>2107</v>
      </c>
      <c r="D274" s="661" t="s">
        <v>2108</v>
      </c>
      <c r="E274" s="661" t="s">
        <v>1299</v>
      </c>
      <c r="F274" s="664"/>
      <c r="G274" s="664"/>
      <c r="H274" s="677">
        <v>0</v>
      </c>
      <c r="I274" s="664">
        <v>1</v>
      </c>
      <c r="J274" s="664">
        <v>797.54</v>
      </c>
      <c r="K274" s="677">
        <v>1</v>
      </c>
      <c r="L274" s="664">
        <v>1</v>
      </c>
      <c r="M274" s="665">
        <v>797.54</v>
      </c>
    </row>
    <row r="275" spans="1:13" ht="14.4" customHeight="1" x14ac:dyDescent="0.3">
      <c r="A275" s="660" t="s">
        <v>3519</v>
      </c>
      <c r="B275" s="661" t="s">
        <v>3462</v>
      </c>
      <c r="C275" s="661" t="s">
        <v>4198</v>
      </c>
      <c r="D275" s="661" t="s">
        <v>3831</v>
      </c>
      <c r="E275" s="661" t="s">
        <v>1299</v>
      </c>
      <c r="F275" s="664"/>
      <c r="G275" s="664"/>
      <c r="H275" s="677">
        <v>0</v>
      </c>
      <c r="I275" s="664">
        <v>4</v>
      </c>
      <c r="J275" s="664">
        <v>2957.32</v>
      </c>
      <c r="K275" s="677">
        <v>1</v>
      </c>
      <c r="L275" s="664">
        <v>4</v>
      </c>
      <c r="M275" s="665">
        <v>2957.32</v>
      </c>
    </row>
    <row r="276" spans="1:13" ht="14.4" customHeight="1" x14ac:dyDescent="0.3">
      <c r="A276" s="660" t="s">
        <v>3519</v>
      </c>
      <c r="B276" s="661" t="s">
        <v>3462</v>
      </c>
      <c r="C276" s="661" t="s">
        <v>4199</v>
      </c>
      <c r="D276" s="661" t="s">
        <v>3831</v>
      </c>
      <c r="E276" s="661" t="s">
        <v>1299</v>
      </c>
      <c r="F276" s="664"/>
      <c r="G276" s="664"/>
      <c r="H276" s="677"/>
      <c r="I276" s="664">
        <v>6</v>
      </c>
      <c r="J276" s="664">
        <v>0</v>
      </c>
      <c r="K276" s="677"/>
      <c r="L276" s="664">
        <v>6</v>
      </c>
      <c r="M276" s="665">
        <v>0</v>
      </c>
    </row>
    <row r="277" spans="1:13" ht="14.4" customHeight="1" x14ac:dyDescent="0.3">
      <c r="A277" s="660" t="s">
        <v>3519</v>
      </c>
      <c r="B277" s="661" t="s">
        <v>3462</v>
      </c>
      <c r="C277" s="661" t="s">
        <v>3830</v>
      </c>
      <c r="D277" s="661" t="s">
        <v>3831</v>
      </c>
      <c r="E277" s="661" t="s">
        <v>1088</v>
      </c>
      <c r="F277" s="664"/>
      <c r="G277" s="664"/>
      <c r="H277" s="677">
        <v>0</v>
      </c>
      <c r="I277" s="664">
        <v>9</v>
      </c>
      <c r="J277" s="664">
        <v>2217.96</v>
      </c>
      <c r="K277" s="677">
        <v>1</v>
      </c>
      <c r="L277" s="664">
        <v>9</v>
      </c>
      <c r="M277" s="665">
        <v>2217.96</v>
      </c>
    </row>
    <row r="278" spans="1:13" ht="14.4" customHeight="1" x14ac:dyDescent="0.3">
      <c r="A278" s="660" t="s">
        <v>3519</v>
      </c>
      <c r="B278" s="661" t="s">
        <v>3462</v>
      </c>
      <c r="C278" s="661" t="s">
        <v>4200</v>
      </c>
      <c r="D278" s="661" t="s">
        <v>2108</v>
      </c>
      <c r="E278" s="661" t="s">
        <v>1299</v>
      </c>
      <c r="F278" s="664"/>
      <c r="G278" s="664"/>
      <c r="H278" s="677"/>
      <c r="I278" s="664">
        <v>1</v>
      </c>
      <c r="J278" s="664">
        <v>0</v>
      </c>
      <c r="K278" s="677"/>
      <c r="L278" s="664">
        <v>1</v>
      </c>
      <c r="M278" s="665">
        <v>0</v>
      </c>
    </row>
    <row r="279" spans="1:13" ht="14.4" customHeight="1" x14ac:dyDescent="0.3">
      <c r="A279" s="660" t="s">
        <v>3519</v>
      </c>
      <c r="B279" s="661" t="s">
        <v>3396</v>
      </c>
      <c r="C279" s="661" t="s">
        <v>4343</v>
      </c>
      <c r="D279" s="661" t="s">
        <v>3791</v>
      </c>
      <c r="E279" s="661" t="s">
        <v>4344</v>
      </c>
      <c r="F279" s="664">
        <v>2</v>
      </c>
      <c r="G279" s="664">
        <v>961.87</v>
      </c>
      <c r="H279" s="677">
        <v>1</v>
      </c>
      <c r="I279" s="664"/>
      <c r="J279" s="664"/>
      <c r="K279" s="677">
        <v>0</v>
      </c>
      <c r="L279" s="664">
        <v>2</v>
      </c>
      <c r="M279" s="665">
        <v>961.87</v>
      </c>
    </row>
    <row r="280" spans="1:13" ht="14.4" customHeight="1" x14ac:dyDescent="0.3">
      <c r="A280" s="660" t="s">
        <v>3519</v>
      </c>
      <c r="B280" s="661" t="s">
        <v>3401</v>
      </c>
      <c r="C280" s="661" t="s">
        <v>3736</v>
      </c>
      <c r="D280" s="661" t="s">
        <v>2121</v>
      </c>
      <c r="E280" s="661" t="s">
        <v>3737</v>
      </c>
      <c r="F280" s="664"/>
      <c r="G280" s="664"/>
      <c r="H280" s="677">
        <v>0</v>
      </c>
      <c r="I280" s="664">
        <v>2</v>
      </c>
      <c r="J280" s="664">
        <v>124.48</v>
      </c>
      <c r="K280" s="677">
        <v>1</v>
      </c>
      <c r="L280" s="664">
        <v>2</v>
      </c>
      <c r="M280" s="665">
        <v>124.48</v>
      </c>
    </row>
    <row r="281" spans="1:13" ht="14.4" customHeight="1" x14ac:dyDescent="0.3">
      <c r="A281" s="660" t="s">
        <v>3519</v>
      </c>
      <c r="B281" s="661" t="s">
        <v>3401</v>
      </c>
      <c r="C281" s="661" t="s">
        <v>1531</v>
      </c>
      <c r="D281" s="661" t="s">
        <v>3402</v>
      </c>
      <c r="E281" s="661" t="s">
        <v>3403</v>
      </c>
      <c r="F281" s="664"/>
      <c r="G281" s="664"/>
      <c r="H281" s="677">
        <v>0</v>
      </c>
      <c r="I281" s="664">
        <v>1</v>
      </c>
      <c r="J281" s="664">
        <v>62.24</v>
      </c>
      <c r="K281" s="677">
        <v>1</v>
      </c>
      <c r="L281" s="664">
        <v>1</v>
      </c>
      <c r="M281" s="665">
        <v>62.24</v>
      </c>
    </row>
    <row r="282" spans="1:13" ht="14.4" customHeight="1" x14ac:dyDescent="0.3">
      <c r="A282" s="660" t="s">
        <v>3519</v>
      </c>
      <c r="B282" s="661" t="s">
        <v>3401</v>
      </c>
      <c r="C282" s="661" t="s">
        <v>2089</v>
      </c>
      <c r="D282" s="661" t="s">
        <v>2090</v>
      </c>
      <c r="E282" s="661" t="s">
        <v>3465</v>
      </c>
      <c r="F282" s="664"/>
      <c r="G282" s="664"/>
      <c r="H282" s="677">
        <v>0</v>
      </c>
      <c r="I282" s="664">
        <v>1</v>
      </c>
      <c r="J282" s="664">
        <v>82.99</v>
      </c>
      <c r="K282" s="677">
        <v>1</v>
      </c>
      <c r="L282" s="664">
        <v>1</v>
      </c>
      <c r="M282" s="665">
        <v>82.99</v>
      </c>
    </row>
    <row r="283" spans="1:13" ht="14.4" customHeight="1" x14ac:dyDescent="0.3">
      <c r="A283" s="660" t="s">
        <v>3519</v>
      </c>
      <c r="B283" s="661" t="s">
        <v>3401</v>
      </c>
      <c r="C283" s="661" t="s">
        <v>2795</v>
      </c>
      <c r="D283" s="661" t="s">
        <v>2796</v>
      </c>
      <c r="E283" s="661" t="s">
        <v>2797</v>
      </c>
      <c r="F283" s="664"/>
      <c r="G283" s="664"/>
      <c r="H283" s="677">
        <v>0</v>
      </c>
      <c r="I283" s="664">
        <v>1</v>
      </c>
      <c r="J283" s="664">
        <v>48.37</v>
      </c>
      <c r="K283" s="677">
        <v>1</v>
      </c>
      <c r="L283" s="664">
        <v>1</v>
      </c>
      <c r="M283" s="665">
        <v>48.37</v>
      </c>
    </row>
    <row r="284" spans="1:13" ht="14.4" customHeight="1" x14ac:dyDescent="0.3">
      <c r="A284" s="660" t="s">
        <v>3519</v>
      </c>
      <c r="B284" s="661" t="s">
        <v>3412</v>
      </c>
      <c r="C284" s="661" t="s">
        <v>1696</v>
      </c>
      <c r="D284" s="661" t="s">
        <v>3413</v>
      </c>
      <c r="E284" s="661" t="s">
        <v>3414</v>
      </c>
      <c r="F284" s="664"/>
      <c r="G284" s="664"/>
      <c r="H284" s="677">
        <v>0</v>
      </c>
      <c r="I284" s="664">
        <v>1</v>
      </c>
      <c r="J284" s="664">
        <v>150.04</v>
      </c>
      <c r="K284" s="677">
        <v>1</v>
      </c>
      <c r="L284" s="664">
        <v>1</v>
      </c>
      <c r="M284" s="665">
        <v>150.04</v>
      </c>
    </row>
    <row r="285" spans="1:13" ht="14.4" customHeight="1" x14ac:dyDescent="0.3">
      <c r="A285" s="660" t="s">
        <v>3519</v>
      </c>
      <c r="B285" s="661" t="s">
        <v>3424</v>
      </c>
      <c r="C285" s="661" t="s">
        <v>4250</v>
      </c>
      <c r="D285" s="661" t="s">
        <v>4251</v>
      </c>
      <c r="E285" s="661" t="s">
        <v>1631</v>
      </c>
      <c r="F285" s="664">
        <v>2</v>
      </c>
      <c r="G285" s="664">
        <v>0</v>
      </c>
      <c r="H285" s="677"/>
      <c r="I285" s="664"/>
      <c r="J285" s="664"/>
      <c r="K285" s="677"/>
      <c r="L285" s="664">
        <v>2</v>
      </c>
      <c r="M285" s="665">
        <v>0</v>
      </c>
    </row>
    <row r="286" spans="1:13" ht="14.4" customHeight="1" x14ac:dyDescent="0.3">
      <c r="A286" s="660" t="s">
        <v>3519</v>
      </c>
      <c r="B286" s="661" t="s">
        <v>3469</v>
      </c>
      <c r="C286" s="661" t="s">
        <v>2216</v>
      </c>
      <c r="D286" s="661" t="s">
        <v>2217</v>
      </c>
      <c r="E286" s="661" t="s">
        <v>2218</v>
      </c>
      <c r="F286" s="664"/>
      <c r="G286" s="664"/>
      <c r="H286" s="677">
        <v>0</v>
      </c>
      <c r="I286" s="664">
        <v>1</v>
      </c>
      <c r="J286" s="664">
        <v>119.7</v>
      </c>
      <c r="K286" s="677">
        <v>1</v>
      </c>
      <c r="L286" s="664">
        <v>1</v>
      </c>
      <c r="M286" s="665">
        <v>119.7</v>
      </c>
    </row>
    <row r="287" spans="1:13" ht="14.4" customHeight="1" x14ac:dyDescent="0.3">
      <c r="A287" s="660" t="s">
        <v>3519</v>
      </c>
      <c r="B287" s="661" t="s">
        <v>3474</v>
      </c>
      <c r="C287" s="661" t="s">
        <v>4298</v>
      </c>
      <c r="D287" s="661" t="s">
        <v>4299</v>
      </c>
      <c r="E287" s="661" t="s">
        <v>4300</v>
      </c>
      <c r="F287" s="664"/>
      <c r="G287" s="664"/>
      <c r="H287" s="677">
        <v>0</v>
      </c>
      <c r="I287" s="664">
        <v>1</v>
      </c>
      <c r="J287" s="664">
        <v>66.819999999999993</v>
      </c>
      <c r="K287" s="677">
        <v>1</v>
      </c>
      <c r="L287" s="664">
        <v>1</v>
      </c>
      <c r="M287" s="665">
        <v>66.819999999999993</v>
      </c>
    </row>
    <row r="288" spans="1:13" ht="14.4" customHeight="1" x14ac:dyDescent="0.3">
      <c r="A288" s="660" t="s">
        <v>3519</v>
      </c>
      <c r="B288" s="661" t="s">
        <v>3431</v>
      </c>
      <c r="C288" s="661" t="s">
        <v>1653</v>
      </c>
      <c r="D288" s="661" t="s">
        <v>1654</v>
      </c>
      <c r="E288" s="661" t="s">
        <v>3432</v>
      </c>
      <c r="F288" s="664"/>
      <c r="G288" s="664"/>
      <c r="H288" s="677">
        <v>0</v>
      </c>
      <c r="I288" s="664">
        <v>1</v>
      </c>
      <c r="J288" s="664">
        <v>66.819999999999993</v>
      </c>
      <c r="K288" s="677">
        <v>1</v>
      </c>
      <c r="L288" s="664">
        <v>1</v>
      </c>
      <c r="M288" s="665">
        <v>66.819999999999993</v>
      </c>
    </row>
    <row r="289" spans="1:13" ht="14.4" customHeight="1" x14ac:dyDescent="0.3">
      <c r="A289" s="660" t="s">
        <v>3519</v>
      </c>
      <c r="B289" s="661" t="s">
        <v>3437</v>
      </c>
      <c r="C289" s="661" t="s">
        <v>4067</v>
      </c>
      <c r="D289" s="661" t="s">
        <v>4068</v>
      </c>
      <c r="E289" s="661" t="s">
        <v>4069</v>
      </c>
      <c r="F289" s="664">
        <v>4</v>
      </c>
      <c r="G289" s="664">
        <v>193.68</v>
      </c>
      <c r="H289" s="677">
        <v>1</v>
      </c>
      <c r="I289" s="664"/>
      <c r="J289" s="664"/>
      <c r="K289" s="677">
        <v>0</v>
      </c>
      <c r="L289" s="664">
        <v>4</v>
      </c>
      <c r="M289" s="665">
        <v>193.68</v>
      </c>
    </row>
    <row r="290" spans="1:13" ht="14.4" customHeight="1" x14ac:dyDescent="0.3">
      <c r="A290" s="660" t="s">
        <v>3519</v>
      </c>
      <c r="B290" s="661" t="s">
        <v>4560</v>
      </c>
      <c r="C290" s="661" t="s">
        <v>4357</v>
      </c>
      <c r="D290" s="661" t="s">
        <v>4358</v>
      </c>
      <c r="E290" s="661" t="s">
        <v>4359</v>
      </c>
      <c r="F290" s="664"/>
      <c r="G290" s="664"/>
      <c r="H290" s="677">
        <v>0</v>
      </c>
      <c r="I290" s="664">
        <v>1</v>
      </c>
      <c r="J290" s="664">
        <v>31.32</v>
      </c>
      <c r="K290" s="677">
        <v>1</v>
      </c>
      <c r="L290" s="664">
        <v>1</v>
      </c>
      <c r="M290" s="665">
        <v>31.32</v>
      </c>
    </row>
    <row r="291" spans="1:13" ht="14.4" customHeight="1" x14ac:dyDescent="0.3">
      <c r="A291" s="660" t="s">
        <v>3519</v>
      </c>
      <c r="B291" s="661" t="s">
        <v>3440</v>
      </c>
      <c r="C291" s="661" t="s">
        <v>1535</v>
      </c>
      <c r="D291" s="661" t="s">
        <v>3444</v>
      </c>
      <c r="E291" s="661" t="s">
        <v>3445</v>
      </c>
      <c r="F291" s="664"/>
      <c r="G291" s="664"/>
      <c r="H291" s="677">
        <v>0</v>
      </c>
      <c r="I291" s="664">
        <v>4</v>
      </c>
      <c r="J291" s="664">
        <v>41.04</v>
      </c>
      <c r="K291" s="677">
        <v>1</v>
      </c>
      <c r="L291" s="664">
        <v>4</v>
      </c>
      <c r="M291" s="665">
        <v>41.04</v>
      </c>
    </row>
    <row r="292" spans="1:13" ht="14.4" customHeight="1" x14ac:dyDescent="0.3">
      <c r="A292" s="660" t="s">
        <v>3519</v>
      </c>
      <c r="B292" s="661" t="s">
        <v>3440</v>
      </c>
      <c r="C292" s="661" t="s">
        <v>4014</v>
      </c>
      <c r="D292" s="661" t="s">
        <v>4015</v>
      </c>
      <c r="E292" s="661" t="s">
        <v>3442</v>
      </c>
      <c r="F292" s="664">
        <v>3</v>
      </c>
      <c r="G292" s="664">
        <v>15.419999999999998</v>
      </c>
      <c r="H292" s="677">
        <v>1</v>
      </c>
      <c r="I292" s="664"/>
      <c r="J292" s="664"/>
      <c r="K292" s="677">
        <v>0</v>
      </c>
      <c r="L292" s="664">
        <v>3</v>
      </c>
      <c r="M292" s="665">
        <v>15.419999999999998</v>
      </c>
    </row>
    <row r="293" spans="1:13" ht="14.4" customHeight="1" x14ac:dyDescent="0.3">
      <c r="A293" s="660" t="s">
        <v>3519</v>
      </c>
      <c r="B293" s="661" t="s">
        <v>3440</v>
      </c>
      <c r="C293" s="661" t="s">
        <v>4180</v>
      </c>
      <c r="D293" s="661" t="s">
        <v>4181</v>
      </c>
      <c r="E293" s="661" t="s">
        <v>4182</v>
      </c>
      <c r="F293" s="664"/>
      <c r="G293" s="664"/>
      <c r="H293" s="677">
        <v>0</v>
      </c>
      <c r="I293" s="664">
        <v>1</v>
      </c>
      <c r="J293" s="664">
        <v>16.920000000000002</v>
      </c>
      <c r="K293" s="677">
        <v>1</v>
      </c>
      <c r="L293" s="664">
        <v>1</v>
      </c>
      <c r="M293" s="665">
        <v>16.920000000000002</v>
      </c>
    </row>
    <row r="294" spans="1:13" ht="14.4" customHeight="1" x14ac:dyDescent="0.3">
      <c r="A294" s="660" t="s">
        <v>3519</v>
      </c>
      <c r="B294" s="661" t="s">
        <v>3449</v>
      </c>
      <c r="C294" s="661" t="s">
        <v>1465</v>
      </c>
      <c r="D294" s="661" t="s">
        <v>1466</v>
      </c>
      <c r="E294" s="661" t="s">
        <v>3450</v>
      </c>
      <c r="F294" s="664"/>
      <c r="G294" s="664"/>
      <c r="H294" s="677">
        <v>0</v>
      </c>
      <c r="I294" s="664">
        <v>1</v>
      </c>
      <c r="J294" s="664">
        <v>65.989999999999995</v>
      </c>
      <c r="K294" s="677">
        <v>1</v>
      </c>
      <c r="L294" s="664">
        <v>1</v>
      </c>
      <c r="M294" s="665">
        <v>65.989999999999995</v>
      </c>
    </row>
    <row r="295" spans="1:13" ht="14.4" customHeight="1" x14ac:dyDescent="0.3">
      <c r="A295" s="660" t="s">
        <v>3519</v>
      </c>
      <c r="B295" s="661" t="s">
        <v>3449</v>
      </c>
      <c r="C295" s="661" t="s">
        <v>1348</v>
      </c>
      <c r="D295" s="661" t="s">
        <v>1349</v>
      </c>
      <c r="E295" s="661" t="s">
        <v>3451</v>
      </c>
      <c r="F295" s="664"/>
      <c r="G295" s="664"/>
      <c r="H295" s="677">
        <v>0</v>
      </c>
      <c r="I295" s="664">
        <v>2</v>
      </c>
      <c r="J295" s="664">
        <v>528</v>
      </c>
      <c r="K295" s="677">
        <v>1</v>
      </c>
      <c r="L295" s="664">
        <v>2</v>
      </c>
      <c r="M295" s="665">
        <v>528</v>
      </c>
    </row>
    <row r="296" spans="1:13" ht="14.4" customHeight="1" x14ac:dyDescent="0.3">
      <c r="A296" s="660" t="s">
        <v>3519</v>
      </c>
      <c r="B296" s="661" t="s">
        <v>4561</v>
      </c>
      <c r="C296" s="661" t="s">
        <v>4230</v>
      </c>
      <c r="D296" s="661" t="s">
        <v>4231</v>
      </c>
      <c r="E296" s="661" t="s">
        <v>3393</v>
      </c>
      <c r="F296" s="664">
        <v>1</v>
      </c>
      <c r="G296" s="664">
        <v>0</v>
      </c>
      <c r="H296" s="677"/>
      <c r="I296" s="664"/>
      <c r="J296" s="664"/>
      <c r="K296" s="677"/>
      <c r="L296" s="664">
        <v>1</v>
      </c>
      <c r="M296" s="665">
        <v>0</v>
      </c>
    </row>
    <row r="297" spans="1:13" ht="14.4" customHeight="1" x14ac:dyDescent="0.3">
      <c r="A297" s="660" t="s">
        <v>3519</v>
      </c>
      <c r="B297" s="661" t="s">
        <v>4562</v>
      </c>
      <c r="C297" s="661" t="s">
        <v>4375</v>
      </c>
      <c r="D297" s="661" t="s">
        <v>4376</v>
      </c>
      <c r="E297" s="661" t="s">
        <v>4377</v>
      </c>
      <c r="F297" s="664"/>
      <c r="G297" s="664"/>
      <c r="H297" s="677">
        <v>0</v>
      </c>
      <c r="I297" s="664">
        <v>1</v>
      </c>
      <c r="J297" s="664">
        <v>1252.54</v>
      </c>
      <c r="K297" s="677">
        <v>1</v>
      </c>
      <c r="L297" s="664">
        <v>1</v>
      </c>
      <c r="M297" s="665">
        <v>1252.54</v>
      </c>
    </row>
    <row r="298" spans="1:13" ht="14.4" customHeight="1" x14ac:dyDescent="0.3">
      <c r="A298" s="660" t="s">
        <v>3519</v>
      </c>
      <c r="B298" s="661" t="s">
        <v>4563</v>
      </c>
      <c r="C298" s="661" t="s">
        <v>3956</v>
      </c>
      <c r="D298" s="661" t="s">
        <v>3957</v>
      </c>
      <c r="E298" s="661" t="s">
        <v>3784</v>
      </c>
      <c r="F298" s="664">
        <v>1</v>
      </c>
      <c r="G298" s="664">
        <v>106.08</v>
      </c>
      <c r="H298" s="677">
        <v>1</v>
      </c>
      <c r="I298" s="664"/>
      <c r="J298" s="664"/>
      <c r="K298" s="677">
        <v>0</v>
      </c>
      <c r="L298" s="664">
        <v>1</v>
      </c>
      <c r="M298" s="665">
        <v>106.08</v>
      </c>
    </row>
    <row r="299" spans="1:13" ht="14.4" customHeight="1" x14ac:dyDescent="0.3">
      <c r="A299" s="660" t="s">
        <v>3519</v>
      </c>
      <c r="B299" s="661" t="s">
        <v>4563</v>
      </c>
      <c r="C299" s="661" t="s">
        <v>4272</v>
      </c>
      <c r="D299" s="661" t="s">
        <v>3957</v>
      </c>
      <c r="E299" s="661" t="s">
        <v>1441</v>
      </c>
      <c r="F299" s="664">
        <v>1</v>
      </c>
      <c r="G299" s="664">
        <v>340.97</v>
      </c>
      <c r="H299" s="677">
        <v>1</v>
      </c>
      <c r="I299" s="664"/>
      <c r="J299" s="664"/>
      <c r="K299" s="677">
        <v>0</v>
      </c>
      <c r="L299" s="664">
        <v>1</v>
      </c>
      <c r="M299" s="665">
        <v>340.97</v>
      </c>
    </row>
    <row r="300" spans="1:13" ht="14.4" customHeight="1" x14ac:dyDescent="0.3">
      <c r="A300" s="660" t="s">
        <v>3519</v>
      </c>
      <c r="B300" s="661" t="s">
        <v>3354</v>
      </c>
      <c r="C300" s="661" t="s">
        <v>1547</v>
      </c>
      <c r="D300" s="661" t="s">
        <v>1415</v>
      </c>
      <c r="E300" s="661" t="s">
        <v>1548</v>
      </c>
      <c r="F300" s="664"/>
      <c r="G300" s="664"/>
      <c r="H300" s="677">
        <v>0</v>
      </c>
      <c r="I300" s="664">
        <v>8</v>
      </c>
      <c r="J300" s="664">
        <v>1071.52</v>
      </c>
      <c r="K300" s="677">
        <v>1</v>
      </c>
      <c r="L300" s="664">
        <v>8</v>
      </c>
      <c r="M300" s="665">
        <v>1071.52</v>
      </c>
    </row>
    <row r="301" spans="1:13" ht="14.4" customHeight="1" x14ac:dyDescent="0.3">
      <c r="A301" s="660" t="s">
        <v>3520</v>
      </c>
      <c r="B301" s="661" t="s">
        <v>3371</v>
      </c>
      <c r="C301" s="661" t="s">
        <v>1334</v>
      </c>
      <c r="D301" s="661" t="s">
        <v>1331</v>
      </c>
      <c r="E301" s="661" t="s">
        <v>3374</v>
      </c>
      <c r="F301" s="664"/>
      <c r="G301" s="664"/>
      <c r="H301" s="677">
        <v>0</v>
      </c>
      <c r="I301" s="664">
        <v>1</v>
      </c>
      <c r="J301" s="664">
        <v>144.01</v>
      </c>
      <c r="K301" s="677">
        <v>1</v>
      </c>
      <c r="L301" s="664">
        <v>1</v>
      </c>
      <c r="M301" s="665">
        <v>144.01</v>
      </c>
    </row>
    <row r="302" spans="1:13" ht="14.4" customHeight="1" x14ac:dyDescent="0.3">
      <c r="A302" s="660" t="s">
        <v>3520</v>
      </c>
      <c r="B302" s="661" t="s">
        <v>3377</v>
      </c>
      <c r="C302" s="661" t="s">
        <v>1377</v>
      </c>
      <c r="D302" s="661" t="s">
        <v>1378</v>
      </c>
      <c r="E302" s="661" t="s">
        <v>1165</v>
      </c>
      <c r="F302" s="664"/>
      <c r="G302" s="664"/>
      <c r="H302" s="677">
        <v>0</v>
      </c>
      <c r="I302" s="664">
        <v>1</v>
      </c>
      <c r="J302" s="664">
        <v>35.11</v>
      </c>
      <c r="K302" s="677">
        <v>1</v>
      </c>
      <c r="L302" s="664">
        <v>1</v>
      </c>
      <c r="M302" s="665">
        <v>35.11</v>
      </c>
    </row>
    <row r="303" spans="1:13" ht="14.4" customHeight="1" x14ac:dyDescent="0.3">
      <c r="A303" s="660" t="s">
        <v>3520</v>
      </c>
      <c r="B303" s="661" t="s">
        <v>3388</v>
      </c>
      <c r="C303" s="661" t="s">
        <v>3606</v>
      </c>
      <c r="D303" s="661" t="s">
        <v>1546</v>
      </c>
      <c r="E303" s="661" t="s">
        <v>1088</v>
      </c>
      <c r="F303" s="664"/>
      <c r="G303" s="664"/>
      <c r="H303" s="677">
        <v>0</v>
      </c>
      <c r="I303" s="664">
        <v>1</v>
      </c>
      <c r="J303" s="664">
        <v>194.54</v>
      </c>
      <c r="K303" s="677">
        <v>1</v>
      </c>
      <c r="L303" s="664">
        <v>1</v>
      </c>
      <c r="M303" s="665">
        <v>194.54</v>
      </c>
    </row>
    <row r="304" spans="1:13" ht="14.4" customHeight="1" x14ac:dyDescent="0.3">
      <c r="A304" s="660" t="s">
        <v>3520</v>
      </c>
      <c r="B304" s="661" t="s">
        <v>3395</v>
      </c>
      <c r="C304" s="661" t="s">
        <v>4390</v>
      </c>
      <c r="D304" s="661" t="s">
        <v>1511</v>
      </c>
      <c r="E304" s="661" t="s">
        <v>4391</v>
      </c>
      <c r="F304" s="664"/>
      <c r="G304" s="664"/>
      <c r="H304" s="677">
        <v>0</v>
      </c>
      <c r="I304" s="664">
        <v>1</v>
      </c>
      <c r="J304" s="664">
        <v>835.93</v>
      </c>
      <c r="K304" s="677">
        <v>1</v>
      </c>
      <c r="L304" s="664">
        <v>1</v>
      </c>
      <c r="M304" s="665">
        <v>835.93</v>
      </c>
    </row>
    <row r="305" spans="1:13" ht="14.4" customHeight="1" x14ac:dyDescent="0.3">
      <c r="A305" s="660" t="s">
        <v>3520</v>
      </c>
      <c r="B305" s="661" t="s">
        <v>4549</v>
      </c>
      <c r="C305" s="661" t="s">
        <v>4085</v>
      </c>
      <c r="D305" s="661" t="s">
        <v>4086</v>
      </c>
      <c r="E305" s="661" t="s">
        <v>4087</v>
      </c>
      <c r="F305" s="664"/>
      <c r="G305" s="664"/>
      <c r="H305" s="677">
        <v>0</v>
      </c>
      <c r="I305" s="664">
        <v>3</v>
      </c>
      <c r="J305" s="664">
        <v>120.75</v>
      </c>
      <c r="K305" s="677">
        <v>1</v>
      </c>
      <c r="L305" s="664">
        <v>3</v>
      </c>
      <c r="M305" s="665">
        <v>120.75</v>
      </c>
    </row>
    <row r="306" spans="1:13" ht="14.4" customHeight="1" x14ac:dyDescent="0.3">
      <c r="A306" s="660" t="s">
        <v>3521</v>
      </c>
      <c r="B306" s="661" t="s">
        <v>3348</v>
      </c>
      <c r="C306" s="661" t="s">
        <v>3976</v>
      </c>
      <c r="D306" s="661" t="s">
        <v>1313</v>
      </c>
      <c r="E306" s="661" t="s">
        <v>3977</v>
      </c>
      <c r="F306" s="664"/>
      <c r="G306" s="664"/>
      <c r="H306" s="677"/>
      <c r="I306" s="664">
        <v>1</v>
      </c>
      <c r="J306" s="664">
        <v>0</v>
      </c>
      <c r="K306" s="677"/>
      <c r="L306" s="664">
        <v>1</v>
      </c>
      <c r="M306" s="665">
        <v>0</v>
      </c>
    </row>
    <row r="307" spans="1:13" ht="14.4" customHeight="1" x14ac:dyDescent="0.3">
      <c r="A307" s="660" t="s">
        <v>3521</v>
      </c>
      <c r="B307" s="661" t="s">
        <v>3348</v>
      </c>
      <c r="C307" s="661" t="s">
        <v>3603</v>
      </c>
      <c r="D307" s="661" t="s">
        <v>1385</v>
      </c>
      <c r="E307" s="661" t="s">
        <v>3604</v>
      </c>
      <c r="F307" s="664"/>
      <c r="G307" s="664"/>
      <c r="H307" s="677"/>
      <c r="I307" s="664">
        <v>1</v>
      </c>
      <c r="J307" s="664">
        <v>0</v>
      </c>
      <c r="K307" s="677"/>
      <c r="L307" s="664">
        <v>1</v>
      </c>
      <c r="M307" s="665">
        <v>0</v>
      </c>
    </row>
    <row r="308" spans="1:13" ht="14.4" customHeight="1" x14ac:dyDescent="0.3">
      <c r="A308" s="660" t="s">
        <v>3521</v>
      </c>
      <c r="B308" s="661" t="s">
        <v>3362</v>
      </c>
      <c r="C308" s="661" t="s">
        <v>3973</v>
      </c>
      <c r="D308" s="661" t="s">
        <v>3974</v>
      </c>
      <c r="E308" s="661" t="s">
        <v>1218</v>
      </c>
      <c r="F308" s="664">
        <v>1</v>
      </c>
      <c r="G308" s="664">
        <v>61.67</v>
      </c>
      <c r="H308" s="677">
        <v>1</v>
      </c>
      <c r="I308" s="664"/>
      <c r="J308" s="664"/>
      <c r="K308" s="677">
        <v>0</v>
      </c>
      <c r="L308" s="664">
        <v>1</v>
      </c>
      <c r="M308" s="665">
        <v>61.67</v>
      </c>
    </row>
    <row r="309" spans="1:13" ht="14.4" customHeight="1" x14ac:dyDescent="0.3">
      <c r="A309" s="660" t="s">
        <v>3521</v>
      </c>
      <c r="B309" s="661" t="s">
        <v>3363</v>
      </c>
      <c r="C309" s="661" t="s">
        <v>1429</v>
      </c>
      <c r="D309" s="661" t="s">
        <v>3364</v>
      </c>
      <c r="E309" s="661" t="s">
        <v>977</v>
      </c>
      <c r="F309" s="664"/>
      <c r="G309" s="664"/>
      <c r="H309" s="677">
        <v>0</v>
      </c>
      <c r="I309" s="664">
        <v>2</v>
      </c>
      <c r="J309" s="664">
        <v>369.48</v>
      </c>
      <c r="K309" s="677">
        <v>1</v>
      </c>
      <c r="L309" s="664">
        <v>2</v>
      </c>
      <c r="M309" s="665">
        <v>369.48</v>
      </c>
    </row>
    <row r="310" spans="1:13" ht="14.4" customHeight="1" x14ac:dyDescent="0.3">
      <c r="A310" s="660" t="s">
        <v>3521</v>
      </c>
      <c r="B310" s="661" t="s">
        <v>3365</v>
      </c>
      <c r="C310" s="661" t="s">
        <v>1366</v>
      </c>
      <c r="D310" s="661" t="s">
        <v>1361</v>
      </c>
      <c r="E310" s="661" t="s">
        <v>1367</v>
      </c>
      <c r="F310" s="664"/>
      <c r="G310" s="664"/>
      <c r="H310" s="677">
        <v>0</v>
      </c>
      <c r="I310" s="664">
        <v>1</v>
      </c>
      <c r="J310" s="664">
        <v>1154.68</v>
      </c>
      <c r="K310" s="677">
        <v>1</v>
      </c>
      <c r="L310" s="664">
        <v>1</v>
      </c>
      <c r="M310" s="665">
        <v>1154.68</v>
      </c>
    </row>
    <row r="311" spans="1:13" ht="14.4" customHeight="1" x14ac:dyDescent="0.3">
      <c r="A311" s="660" t="s">
        <v>3521</v>
      </c>
      <c r="B311" s="661" t="s">
        <v>3366</v>
      </c>
      <c r="C311" s="661" t="s">
        <v>1561</v>
      </c>
      <c r="D311" s="661" t="s">
        <v>1562</v>
      </c>
      <c r="E311" s="661" t="s">
        <v>1563</v>
      </c>
      <c r="F311" s="664"/>
      <c r="G311" s="664"/>
      <c r="H311" s="677">
        <v>0</v>
      </c>
      <c r="I311" s="664">
        <v>3</v>
      </c>
      <c r="J311" s="664">
        <v>280.29000000000002</v>
      </c>
      <c r="K311" s="677">
        <v>1</v>
      </c>
      <c r="L311" s="664">
        <v>3</v>
      </c>
      <c r="M311" s="665">
        <v>280.29000000000002</v>
      </c>
    </row>
    <row r="312" spans="1:13" ht="14.4" customHeight="1" x14ac:dyDescent="0.3">
      <c r="A312" s="660" t="s">
        <v>3521</v>
      </c>
      <c r="B312" s="661" t="s">
        <v>3371</v>
      </c>
      <c r="C312" s="661" t="s">
        <v>1330</v>
      </c>
      <c r="D312" s="661" t="s">
        <v>1331</v>
      </c>
      <c r="E312" s="661" t="s">
        <v>3373</v>
      </c>
      <c r="F312" s="664"/>
      <c r="G312" s="664"/>
      <c r="H312" s="677">
        <v>0</v>
      </c>
      <c r="I312" s="664">
        <v>1</v>
      </c>
      <c r="J312" s="664">
        <v>72</v>
      </c>
      <c r="K312" s="677">
        <v>1</v>
      </c>
      <c r="L312" s="664">
        <v>1</v>
      </c>
      <c r="M312" s="665">
        <v>72</v>
      </c>
    </row>
    <row r="313" spans="1:13" ht="14.4" customHeight="1" x14ac:dyDescent="0.3">
      <c r="A313" s="660" t="s">
        <v>3521</v>
      </c>
      <c r="B313" s="661" t="s">
        <v>3377</v>
      </c>
      <c r="C313" s="661" t="s">
        <v>1377</v>
      </c>
      <c r="D313" s="661" t="s">
        <v>1378</v>
      </c>
      <c r="E313" s="661" t="s">
        <v>1165</v>
      </c>
      <c r="F313" s="664"/>
      <c r="G313" s="664"/>
      <c r="H313" s="677">
        <v>0</v>
      </c>
      <c r="I313" s="664">
        <v>6</v>
      </c>
      <c r="J313" s="664">
        <v>210.66</v>
      </c>
      <c r="K313" s="677">
        <v>1</v>
      </c>
      <c r="L313" s="664">
        <v>6</v>
      </c>
      <c r="M313" s="665">
        <v>210.66</v>
      </c>
    </row>
    <row r="314" spans="1:13" ht="14.4" customHeight="1" x14ac:dyDescent="0.3">
      <c r="A314" s="660" t="s">
        <v>3521</v>
      </c>
      <c r="B314" s="661" t="s">
        <v>3379</v>
      </c>
      <c r="C314" s="661" t="s">
        <v>3642</v>
      </c>
      <c r="D314" s="661" t="s">
        <v>3643</v>
      </c>
      <c r="E314" s="661" t="s">
        <v>984</v>
      </c>
      <c r="F314" s="664"/>
      <c r="G314" s="664"/>
      <c r="H314" s="677">
        <v>0</v>
      </c>
      <c r="I314" s="664">
        <v>1</v>
      </c>
      <c r="J314" s="664">
        <v>18.43</v>
      </c>
      <c r="K314" s="677">
        <v>1</v>
      </c>
      <c r="L314" s="664">
        <v>1</v>
      </c>
      <c r="M314" s="665">
        <v>18.43</v>
      </c>
    </row>
    <row r="315" spans="1:13" ht="14.4" customHeight="1" x14ac:dyDescent="0.3">
      <c r="A315" s="660" t="s">
        <v>3521</v>
      </c>
      <c r="B315" s="661" t="s">
        <v>3379</v>
      </c>
      <c r="C315" s="661" t="s">
        <v>1506</v>
      </c>
      <c r="D315" s="661" t="s">
        <v>1507</v>
      </c>
      <c r="E315" s="661" t="s">
        <v>1508</v>
      </c>
      <c r="F315" s="664"/>
      <c r="G315" s="664"/>
      <c r="H315" s="677">
        <v>0</v>
      </c>
      <c r="I315" s="664">
        <v>3</v>
      </c>
      <c r="J315" s="664">
        <v>142.80000000000001</v>
      </c>
      <c r="K315" s="677">
        <v>1</v>
      </c>
      <c r="L315" s="664">
        <v>3</v>
      </c>
      <c r="M315" s="665">
        <v>142.80000000000001</v>
      </c>
    </row>
    <row r="316" spans="1:13" ht="14.4" customHeight="1" x14ac:dyDescent="0.3">
      <c r="A316" s="660" t="s">
        <v>3521</v>
      </c>
      <c r="B316" s="661" t="s">
        <v>3383</v>
      </c>
      <c r="C316" s="661" t="s">
        <v>1437</v>
      </c>
      <c r="D316" s="661" t="s">
        <v>1438</v>
      </c>
      <c r="E316" s="661" t="s">
        <v>1165</v>
      </c>
      <c r="F316" s="664"/>
      <c r="G316" s="664"/>
      <c r="H316" s="677">
        <v>0</v>
      </c>
      <c r="I316" s="664">
        <v>2</v>
      </c>
      <c r="J316" s="664">
        <v>96.54</v>
      </c>
      <c r="K316" s="677">
        <v>1</v>
      </c>
      <c r="L316" s="664">
        <v>2</v>
      </c>
      <c r="M316" s="665">
        <v>96.54</v>
      </c>
    </row>
    <row r="317" spans="1:13" ht="14.4" customHeight="1" x14ac:dyDescent="0.3">
      <c r="A317" s="660" t="s">
        <v>3521</v>
      </c>
      <c r="B317" s="661" t="s">
        <v>3385</v>
      </c>
      <c r="C317" s="661" t="s">
        <v>1341</v>
      </c>
      <c r="D317" s="661" t="s">
        <v>3386</v>
      </c>
      <c r="E317" s="661" t="s">
        <v>984</v>
      </c>
      <c r="F317" s="664"/>
      <c r="G317" s="664"/>
      <c r="H317" s="677">
        <v>0</v>
      </c>
      <c r="I317" s="664">
        <v>3</v>
      </c>
      <c r="J317" s="664">
        <v>289.59000000000003</v>
      </c>
      <c r="K317" s="677">
        <v>1</v>
      </c>
      <c r="L317" s="664">
        <v>3</v>
      </c>
      <c r="M317" s="665">
        <v>289.59000000000003</v>
      </c>
    </row>
    <row r="318" spans="1:13" ht="14.4" customHeight="1" x14ac:dyDescent="0.3">
      <c r="A318" s="660" t="s">
        <v>3521</v>
      </c>
      <c r="B318" s="661" t="s">
        <v>3385</v>
      </c>
      <c r="C318" s="661" t="s">
        <v>3779</v>
      </c>
      <c r="D318" s="661" t="s">
        <v>1316</v>
      </c>
      <c r="E318" s="661" t="s">
        <v>3780</v>
      </c>
      <c r="F318" s="664"/>
      <c r="G318" s="664"/>
      <c r="H318" s="677">
        <v>0</v>
      </c>
      <c r="I318" s="664">
        <v>1</v>
      </c>
      <c r="J318" s="664">
        <v>15.61</v>
      </c>
      <c r="K318" s="677">
        <v>1</v>
      </c>
      <c r="L318" s="664">
        <v>1</v>
      </c>
      <c r="M318" s="665">
        <v>15.61</v>
      </c>
    </row>
    <row r="319" spans="1:13" ht="14.4" customHeight="1" x14ac:dyDescent="0.3">
      <c r="A319" s="660" t="s">
        <v>3521</v>
      </c>
      <c r="B319" s="661" t="s">
        <v>3390</v>
      </c>
      <c r="C319" s="661" t="s">
        <v>2762</v>
      </c>
      <c r="D319" s="661" t="s">
        <v>2763</v>
      </c>
      <c r="E319" s="661" t="s">
        <v>1799</v>
      </c>
      <c r="F319" s="664"/>
      <c r="G319" s="664"/>
      <c r="H319" s="677">
        <v>0</v>
      </c>
      <c r="I319" s="664">
        <v>1</v>
      </c>
      <c r="J319" s="664">
        <v>204.76</v>
      </c>
      <c r="K319" s="677">
        <v>1</v>
      </c>
      <c r="L319" s="664">
        <v>1</v>
      </c>
      <c r="M319" s="665">
        <v>204.76</v>
      </c>
    </row>
    <row r="320" spans="1:13" ht="14.4" customHeight="1" x14ac:dyDescent="0.3">
      <c r="A320" s="660" t="s">
        <v>3521</v>
      </c>
      <c r="B320" s="661" t="s">
        <v>3392</v>
      </c>
      <c r="C320" s="661" t="s">
        <v>1421</v>
      </c>
      <c r="D320" s="661" t="s">
        <v>1426</v>
      </c>
      <c r="E320" s="661" t="s">
        <v>931</v>
      </c>
      <c r="F320" s="664"/>
      <c r="G320" s="664"/>
      <c r="H320" s="677">
        <v>0</v>
      </c>
      <c r="I320" s="664">
        <v>2</v>
      </c>
      <c r="J320" s="664">
        <v>242.64</v>
      </c>
      <c r="K320" s="677">
        <v>1</v>
      </c>
      <c r="L320" s="664">
        <v>2</v>
      </c>
      <c r="M320" s="665">
        <v>242.64</v>
      </c>
    </row>
    <row r="321" spans="1:13" ht="14.4" customHeight="1" x14ac:dyDescent="0.3">
      <c r="A321" s="660" t="s">
        <v>3521</v>
      </c>
      <c r="B321" s="661" t="s">
        <v>3392</v>
      </c>
      <c r="C321" s="661" t="s">
        <v>1495</v>
      </c>
      <c r="D321" s="661" t="s">
        <v>1500</v>
      </c>
      <c r="E321" s="661" t="s">
        <v>1512</v>
      </c>
      <c r="F321" s="664"/>
      <c r="G321" s="664"/>
      <c r="H321" s="677">
        <v>0</v>
      </c>
      <c r="I321" s="664">
        <v>5</v>
      </c>
      <c r="J321" s="664">
        <v>929.59</v>
      </c>
      <c r="K321" s="677">
        <v>1</v>
      </c>
      <c r="L321" s="664">
        <v>5</v>
      </c>
      <c r="M321" s="665">
        <v>929.59</v>
      </c>
    </row>
    <row r="322" spans="1:13" ht="14.4" customHeight="1" x14ac:dyDescent="0.3">
      <c r="A322" s="660" t="s">
        <v>3521</v>
      </c>
      <c r="B322" s="661" t="s">
        <v>3431</v>
      </c>
      <c r="C322" s="661" t="s">
        <v>1653</v>
      </c>
      <c r="D322" s="661" t="s">
        <v>1654</v>
      </c>
      <c r="E322" s="661" t="s">
        <v>3432</v>
      </c>
      <c r="F322" s="664"/>
      <c r="G322" s="664"/>
      <c r="H322" s="677">
        <v>0</v>
      </c>
      <c r="I322" s="664">
        <v>1</v>
      </c>
      <c r="J322" s="664">
        <v>66.819999999999993</v>
      </c>
      <c r="K322" s="677">
        <v>1</v>
      </c>
      <c r="L322" s="664">
        <v>1</v>
      </c>
      <c r="M322" s="665">
        <v>66.819999999999993</v>
      </c>
    </row>
    <row r="323" spans="1:13" ht="14.4" customHeight="1" x14ac:dyDescent="0.3">
      <c r="A323" s="660" t="s">
        <v>3521</v>
      </c>
      <c r="B323" s="661" t="s">
        <v>3449</v>
      </c>
      <c r="C323" s="661" t="s">
        <v>3568</v>
      </c>
      <c r="D323" s="661" t="s">
        <v>1349</v>
      </c>
      <c r="E323" s="661" t="s">
        <v>3569</v>
      </c>
      <c r="F323" s="664"/>
      <c r="G323" s="664"/>
      <c r="H323" s="677">
        <v>0</v>
      </c>
      <c r="I323" s="664">
        <v>1</v>
      </c>
      <c r="J323" s="664">
        <v>132</v>
      </c>
      <c r="K323" s="677">
        <v>1</v>
      </c>
      <c r="L323" s="664">
        <v>1</v>
      </c>
      <c r="M323" s="665">
        <v>132</v>
      </c>
    </row>
    <row r="324" spans="1:13" ht="14.4" customHeight="1" x14ac:dyDescent="0.3">
      <c r="A324" s="660" t="s">
        <v>3522</v>
      </c>
      <c r="B324" s="661" t="s">
        <v>3360</v>
      </c>
      <c r="C324" s="661" t="s">
        <v>3994</v>
      </c>
      <c r="D324" s="661" t="s">
        <v>1392</v>
      </c>
      <c r="E324" s="661" t="s">
        <v>3995</v>
      </c>
      <c r="F324" s="664"/>
      <c r="G324" s="664"/>
      <c r="H324" s="677">
        <v>0</v>
      </c>
      <c r="I324" s="664">
        <v>1</v>
      </c>
      <c r="J324" s="664">
        <v>172.85</v>
      </c>
      <c r="K324" s="677">
        <v>1</v>
      </c>
      <c r="L324" s="664">
        <v>1</v>
      </c>
      <c r="M324" s="665">
        <v>172.85</v>
      </c>
    </row>
    <row r="325" spans="1:13" ht="14.4" customHeight="1" x14ac:dyDescent="0.3">
      <c r="A325" s="660" t="s">
        <v>3522</v>
      </c>
      <c r="B325" s="661" t="s">
        <v>3363</v>
      </c>
      <c r="C325" s="661" t="s">
        <v>1429</v>
      </c>
      <c r="D325" s="661" t="s">
        <v>3364</v>
      </c>
      <c r="E325" s="661" t="s">
        <v>977</v>
      </c>
      <c r="F325" s="664"/>
      <c r="G325" s="664"/>
      <c r="H325" s="677">
        <v>0</v>
      </c>
      <c r="I325" s="664">
        <v>1</v>
      </c>
      <c r="J325" s="664">
        <v>184.74</v>
      </c>
      <c r="K325" s="677">
        <v>1</v>
      </c>
      <c r="L325" s="664">
        <v>1</v>
      </c>
      <c r="M325" s="665">
        <v>184.74</v>
      </c>
    </row>
    <row r="326" spans="1:13" ht="14.4" customHeight="1" x14ac:dyDescent="0.3">
      <c r="A326" s="660" t="s">
        <v>3522</v>
      </c>
      <c r="B326" s="661" t="s">
        <v>3366</v>
      </c>
      <c r="C326" s="661" t="s">
        <v>1561</v>
      </c>
      <c r="D326" s="661" t="s">
        <v>1562</v>
      </c>
      <c r="E326" s="661" t="s">
        <v>1563</v>
      </c>
      <c r="F326" s="664"/>
      <c r="G326" s="664"/>
      <c r="H326" s="677">
        <v>0</v>
      </c>
      <c r="I326" s="664">
        <v>3</v>
      </c>
      <c r="J326" s="664">
        <v>280.29000000000002</v>
      </c>
      <c r="K326" s="677">
        <v>1</v>
      </c>
      <c r="L326" s="664">
        <v>3</v>
      </c>
      <c r="M326" s="665">
        <v>280.29000000000002</v>
      </c>
    </row>
    <row r="327" spans="1:13" ht="14.4" customHeight="1" x14ac:dyDescent="0.3">
      <c r="A327" s="660" t="s">
        <v>3522</v>
      </c>
      <c r="B327" s="661" t="s">
        <v>3371</v>
      </c>
      <c r="C327" s="661" t="s">
        <v>1330</v>
      </c>
      <c r="D327" s="661" t="s">
        <v>1331</v>
      </c>
      <c r="E327" s="661" t="s">
        <v>3373</v>
      </c>
      <c r="F327" s="664"/>
      <c r="G327" s="664"/>
      <c r="H327" s="677">
        <v>0</v>
      </c>
      <c r="I327" s="664">
        <v>1</v>
      </c>
      <c r="J327" s="664">
        <v>72</v>
      </c>
      <c r="K327" s="677">
        <v>1</v>
      </c>
      <c r="L327" s="664">
        <v>1</v>
      </c>
      <c r="M327" s="665">
        <v>72</v>
      </c>
    </row>
    <row r="328" spans="1:13" ht="14.4" customHeight="1" x14ac:dyDescent="0.3">
      <c r="A328" s="660" t="s">
        <v>3522</v>
      </c>
      <c r="B328" s="661" t="s">
        <v>3377</v>
      </c>
      <c r="C328" s="661" t="s">
        <v>1377</v>
      </c>
      <c r="D328" s="661" t="s">
        <v>1378</v>
      </c>
      <c r="E328" s="661" t="s">
        <v>1165</v>
      </c>
      <c r="F328" s="664"/>
      <c r="G328" s="664"/>
      <c r="H328" s="677">
        <v>0</v>
      </c>
      <c r="I328" s="664">
        <v>3</v>
      </c>
      <c r="J328" s="664">
        <v>105.33</v>
      </c>
      <c r="K328" s="677">
        <v>1</v>
      </c>
      <c r="L328" s="664">
        <v>3</v>
      </c>
      <c r="M328" s="665">
        <v>105.33</v>
      </c>
    </row>
    <row r="329" spans="1:13" ht="14.4" customHeight="1" x14ac:dyDescent="0.3">
      <c r="A329" s="660" t="s">
        <v>3522</v>
      </c>
      <c r="B329" s="661" t="s">
        <v>3385</v>
      </c>
      <c r="C329" s="661" t="s">
        <v>1318</v>
      </c>
      <c r="D329" s="661" t="s">
        <v>1319</v>
      </c>
      <c r="E329" s="661" t="s">
        <v>1320</v>
      </c>
      <c r="F329" s="664"/>
      <c r="G329" s="664"/>
      <c r="H329" s="677">
        <v>0</v>
      </c>
      <c r="I329" s="664">
        <v>1</v>
      </c>
      <c r="J329" s="664">
        <v>16.09</v>
      </c>
      <c r="K329" s="677">
        <v>1</v>
      </c>
      <c r="L329" s="664">
        <v>1</v>
      </c>
      <c r="M329" s="665">
        <v>16.09</v>
      </c>
    </row>
    <row r="330" spans="1:13" ht="14.4" customHeight="1" x14ac:dyDescent="0.3">
      <c r="A330" s="660" t="s">
        <v>3522</v>
      </c>
      <c r="B330" s="661" t="s">
        <v>3385</v>
      </c>
      <c r="C330" s="661" t="s">
        <v>3647</v>
      </c>
      <c r="D330" s="661" t="s">
        <v>1319</v>
      </c>
      <c r="E330" s="661" t="s">
        <v>3648</v>
      </c>
      <c r="F330" s="664"/>
      <c r="G330" s="664"/>
      <c r="H330" s="677">
        <v>0</v>
      </c>
      <c r="I330" s="664">
        <v>1</v>
      </c>
      <c r="J330" s="664">
        <v>40.22</v>
      </c>
      <c r="K330" s="677">
        <v>1</v>
      </c>
      <c r="L330" s="664">
        <v>1</v>
      </c>
      <c r="M330" s="665">
        <v>40.22</v>
      </c>
    </row>
    <row r="331" spans="1:13" ht="14.4" customHeight="1" x14ac:dyDescent="0.3">
      <c r="A331" s="660" t="s">
        <v>3522</v>
      </c>
      <c r="B331" s="661" t="s">
        <v>3388</v>
      </c>
      <c r="C331" s="661" t="s">
        <v>3998</v>
      </c>
      <c r="D331" s="661" t="s">
        <v>3389</v>
      </c>
      <c r="E331" s="661" t="s">
        <v>1088</v>
      </c>
      <c r="F331" s="664"/>
      <c r="G331" s="664"/>
      <c r="H331" s="677">
        <v>0</v>
      </c>
      <c r="I331" s="664">
        <v>1</v>
      </c>
      <c r="J331" s="664">
        <v>97.26</v>
      </c>
      <c r="K331" s="677">
        <v>1</v>
      </c>
      <c r="L331" s="664">
        <v>1</v>
      </c>
      <c r="M331" s="665">
        <v>97.26</v>
      </c>
    </row>
    <row r="332" spans="1:13" ht="14.4" customHeight="1" x14ac:dyDescent="0.3">
      <c r="A332" s="660" t="s">
        <v>3522</v>
      </c>
      <c r="B332" s="661" t="s">
        <v>3392</v>
      </c>
      <c r="C332" s="661" t="s">
        <v>3562</v>
      </c>
      <c r="D332" s="661" t="s">
        <v>3563</v>
      </c>
      <c r="E332" s="661" t="s">
        <v>3564</v>
      </c>
      <c r="F332" s="664"/>
      <c r="G332" s="664"/>
      <c r="H332" s="677">
        <v>0</v>
      </c>
      <c r="I332" s="664">
        <v>1</v>
      </c>
      <c r="J332" s="664">
        <v>278.64</v>
      </c>
      <c r="K332" s="677">
        <v>1</v>
      </c>
      <c r="L332" s="664">
        <v>1</v>
      </c>
      <c r="M332" s="665">
        <v>278.64</v>
      </c>
    </row>
    <row r="333" spans="1:13" ht="14.4" customHeight="1" x14ac:dyDescent="0.3">
      <c r="A333" s="660" t="s">
        <v>3522</v>
      </c>
      <c r="B333" s="661" t="s">
        <v>3392</v>
      </c>
      <c r="C333" s="661" t="s">
        <v>1495</v>
      </c>
      <c r="D333" s="661" t="s">
        <v>1500</v>
      </c>
      <c r="E333" s="661" t="s">
        <v>1512</v>
      </c>
      <c r="F333" s="664"/>
      <c r="G333" s="664"/>
      <c r="H333" s="677">
        <v>0</v>
      </c>
      <c r="I333" s="664">
        <v>1</v>
      </c>
      <c r="J333" s="664">
        <v>181.13</v>
      </c>
      <c r="K333" s="677">
        <v>1</v>
      </c>
      <c r="L333" s="664">
        <v>1</v>
      </c>
      <c r="M333" s="665">
        <v>181.13</v>
      </c>
    </row>
    <row r="334" spans="1:13" ht="14.4" customHeight="1" x14ac:dyDescent="0.3">
      <c r="A334" s="660" t="s">
        <v>3522</v>
      </c>
      <c r="B334" s="661" t="s">
        <v>3392</v>
      </c>
      <c r="C334" s="661" t="s">
        <v>1499</v>
      </c>
      <c r="D334" s="661" t="s">
        <v>1500</v>
      </c>
      <c r="E334" s="661" t="s">
        <v>3394</v>
      </c>
      <c r="F334" s="664"/>
      <c r="G334" s="664"/>
      <c r="H334" s="677">
        <v>0</v>
      </c>
      <c r="I334" s="664">
        <v>1</v>
      </c>
      <c r="J334" s="664">
        <v>643.69000000000005</v>
      </c>
      <c r="K334" s="677">
        <v>1</v>
      </c>
      <c r="L334" s="664">
        <v>1</v>
      </c>
      <c r="M334" s="665">
        <v>643.69000000000005</v>
      </c>
    </row>
    <row r="335" spans="1:13" ht="14.4" customHeight="1" x14ac:dyDescent="0.3">
      <c r="A335" s="660" t="s">
        <v>3523</v>
      </c>
      <c r="B335" s="661" t="s">
        <v>3363</v>
      </c>
      <c r="C335" s="661" t="s">
        <v>3621</v>
      </c>
      <c r="D335" s="661" t="s">
        <v>3622</v>
      </c>
      <c r="E335" s="661" t="s">
        <v>3623</v>
      </c>
      <c r="F335" s="664"/>
      <c r="G335" s="664"/>
      <c r="H335" s="677">
        <v>0</v>
      </c>
      <c r="I335" s="664">
        <v>2</v>
      </c>
      <c r="J335" s="664">
        <v>241.22</v>
      </c>
      <c r="K335" s="677">
        <v>1</v>
      </c>
      <c r="L335" s="664">
        <v>2</v>
      </c>
      <c r="M335" s="665">
        <v>241.22</v>
      </c>
    </row>
    <row r="336" spans="1:13" ht="14.4" customHeight="1" x14ac:dyDescent="0.3">
      <c r="A336" s="660" t="s">
        <v>3523</v>
      </c>
      <c r="B336" s="661" t="s">
        <v>3363</v>
      </c>
      <c r="C336" s="661" t="s">
        <v>1429</v>
      </c>
      <c r="D336" s="661" t="s">
        <v>3364</v>
      </c>
      <c r="E336" s="661" t="s">
        <v>977</v>
      </c>
      <c r="F336" s="664"/>
      <c r="G336" s="664"/>
      <c r="H336" s="677">
        <v>0</v>
      </c>
      <c r="I336" s="664">
        <v>5</v>
      </c>
      <c r="J336" s="664">
        <v>923.7</v>
      </c>
      <c r="K336" s="677">
        <v>1</v>
      </c>
      <c r="L336" s="664">
        <v>5</v>
      </c>
      <c r="M336" s="665">
        <v>923.7</v>
      </c>
    </row>
    <row r="337" spans="1:13" ht="14.4" customHeight="1" x14ac:dyDescent="0.3">
      <c r="A337" s="660" t="s">
        <v>3523</v>
      </c>
      <c r="B337" s="661" t="s">
        <v>3365</v>
      </c>
      <c r="C337" s="661" t="s">
        <v>1409</v>
      </c>
      <c r="D337" s="661" t="s">
        <v>606</v>
      </c>
      <c r="E337" s="661" t="s">
        <v>1367</v>
      </c>
      <c r="F337" s="664"/>
      <c r="G337" s="664"/>
      <c r="H337" s="677">
        <v>0</v>
      </c>
      <c r="I337" s="664">
        <v>1</v>
      </c>
      <c r="J337" s="664">
        <v>2309.36</v>
      </c>
      <c r="K337" s="677">
        <v>1</v>
      </c>
      <c r="L337" s="664">
        <v>1</v>
      </c>
      <c r="M337" s="665">
        <v>2309.36</v>
      </c>
    </row>
    <row r="338" spans="1:13" ht="14.4" customHeight="1" x14ac:dyDescent="0.3">
      <c r="A338" s="660" t="s">
        <v>3523</v>
      </c>
      <c r="B338" s="661" t="s">
        <v>3366</v>
      </c>
      <c r="C338" s="661" t="s">
        <v>1561</v>
      </c>
      <c r="D338" s="661" t="s">
        <v>1562</v>
      </c>
      <c r="E338" s="661" t="s">
        <v>1563</v>
      </c>
      <c r="F338" s="664"/>
      <c r="G338" s="664"/>
      <c r="H338" s="677">
        <v>0</v>
      </c>
      <c r="I338" s="664">
        <v>6</v>
      </c>
      <c r="J338" s="664">
        <v>560.58000000000004</v>
      </c>
      <c r="K338" s="677">
        <v>1</v>
      </c>
      <c r="L338" s="664">
        <v>6</v>
      </c>
      <c r="M338" s="665">
        <v>560.58000000000004</v>
      </c>
    </row>
    <row r="339" spans="1:13" ht="14.4" customHeight="1" x14ac:dyDescent="0.3">
      <c r="A339" s="660" t="s">
        <v>3523</v>
      </c>
      <c r="B339" s="661" t="s">
        <v>3371</v>
      </c>
      <c r="C339" s="661" t="s">
        <v>1330</v>
      </c>
      <c r="D339" s="661" t="s">
        <v>1331</v>
      </c>
      <c r="E339" s="661" t="s">
        <v>3373</v>
      </c>
      <c r="F339" s="664"/>
      <c r="G339" s="664"/>
      <c r="H339" s="677">
        <v>0</v>
      </c>
      <c r="I339" s="664">
        <v>7</v>
      </c>
      <c r="J339" s="664">
        <v>504</v>
      </c>
      <c r="K339" s="677">
        <v>1</v>
      </c>
      <c r="L339" s="664">
        <v>7</v>
      </c>
      <c r="M339" s="665">
        <v>504</v>
      </c>
    </row>
    <row r="340" spans="1:13" ht="14.4" customHeight="1" x14ac:dyDescent="0.3">
      <c r="A340" s="660" t="s">
        <v>3523</v>
      </c>
      <c r="B340" s="661" t="s">
        <v>3377</v>
      </c>
      <c r="C340" s="661" t="s">
        <v>1377</v>
      </c>
      <c r="D340" s="661" t="s">
        <v>1378</v>
      </c>
      <c r="E340" s="661" t="s">
        <v>1165</v>
      </c>
      <c r="F340" s="664"/>
      <c r="G340" s="664"/>
      <c r="H340" s="677">
        <v>0</v>
      </c>
      <c r="I340" s="664">
        <v>4</v>
      </c>
      <c r="J340" s="664">
        <v>140.44</v>
      </c>
      <c r="K340" s="677">
        <v>1</v>
      </c>
      <c r="L340" s="664">
        <v>4</v>
      </c>
      <c r="M340" s="665">
        <v>140.44</v>
      </c>
    </row>
    <row r="341" spans="1:13" ht="14.4" customHeight="1" x14ac:dyDescent="0.3">
      <c r="A341" s="660" t="s">
        <v>3523</v>
      </c>
      <c r="B341" s="661" t="s">
        <v>3377</v>
      </c>
      <c r="C341" s="661" t="s">
        <v>1380</v>
      </c>
      <c r="D341" s="661" t="s">
        <v>1381</v>
      </c>
      <c r="E341" s="661" t="s">
        <v>1382</v>
      </c>
      <c r="F341" s="664"/>
      <c r="G341" s="664"/>
      <c r="H341" s="677">
        <v>0</v>
      </c>
      <c r="I341" s="664">
        <v>3</v>
      </c>
      <c r="J341" s="664">
        <v>210.69</v>
      </c>
      <c r="K341" s="677">
        <v>1</v>
      </c>
      <c r="L341" s="664">
        <v>3</v>
      </c>
      <c r="M341" s="665">
        <v>210.69</v>
      </c>
    </row>
    <row r="342" spans="1:13" ht="14.4" customHeight="1" x14ac:dyDescent="0.3">
      <c r="A342" s="660" t="s">
        <v>3523</v>
      </c>
      <c r="B342" s="661" t="s">
        <v>3379</v>
      </c>
      <c r="C342" s="661" t="s">
        <v>3642</v>
      </c>
      <c r="D342" s="661" t="s">
        <v>3643</v>
      </c>
      <c r="E342" s="661" t="s">
        <v>984</v>
      </c>
      <c r="F342" s="664"/>
      <c r="G342" s="664"/>
      <c r="H342" s="677">
        <v>0</v>
      </c>
      <c r="I342" s="664">
        <v>1</v>
      </c>
      <c r="J342" s="664">
        <v>39.729999999999997</v>
      </c>
      <c r="K342" s="677">
        <v>1</v>
      </c>
      <c r="L342" s="664">
        <v>1</v>
      </c>
      <c r="M342" s="665">
        <v>39.729999999999997</v>
      </c>
    </row>
    <row r="343" spans="1:13" ht="14.4" customHeight="1" x14ac:dyDescent="0.3">
      <c r="A343" s="660" t="s">
        <v>3523</v>
      </c>
      <c r="B343" s="661" t="s">
        <v>3383</v>
      </c>
      <c r="C343" s="661" t="s">
        <v>1437</v>
      </c>
      <c r="D343" s="661" t="s">
        <v>1438</v>
      </c>
      <c r="E343" s="661" t="s">
        <v>1165</v>
      </c>
      <c r="F343" s="664"/>
      <c r="G343" s="664"/>
      <c r="H343" s="677">
        <v>0</v>
      </c>
      <c r="I343" s="664">
        <v>2</v>
      </c>
      <c r="J343" s="664">
        <v>96.54</v>
      </c>
      <c r="K343" s="677">
        <v>1</v>
      </c>
      <c r="L343" s="664">
        <v>2</v>
      </c>
      <c r="M343" s="665">
        <v>96.54</v>
      </c>
    </row>
    <row r="344" spans="1:13" ht="14.4" customHeight="1" x14ac:dyDescent="0.3">
      <c r="A344" s="660" t="s">
        <v>3523</v>
      </c>
      <c r="B344" s="661" t="s">
        <v>3383</v>
      </c>
      <c r="C344" s="661" t="s">
        <v>2752</v>
      </c>
      <c r="D344" s="661" t="s">
        <v>1539</v>
      </c>
      <c r="E344" s="661" t="s">
        <v>3450</v>
      </c>
      <c r="F344" s="664"/>
      <c r="G344" s="664"/>
      <c r="H344" s="677">
        <v>0</v>
      </c>
      <c r="I344" s="664">
        <v>1</v>
      </c>
      <c r="J344" s="664">
        <v>96.53</v>
      </c>
      <c r="K344" s="677">
        <v>1</v>
      </c>
      <c r="L344" s="664">
        <v>1</v>
      </c>
      <c r="M344" s="665">
        <v>96.53</v>
      </c>
    </row>
    <row r="345" spans="1:13" ht="14.4" customHeight="1" x14ac:dyDescent="0.3">
      <c r="A345" s="660" t="s">
        <v>3523</v>
      </c>
      <c r="B345" s="661" t="s">
        <v>3385</v>
      </c>
      <c r="C345" s="661" t="s">
        <v>1341</v>
      </c>
      <c r="D345" s="661" t="s">
        <v>3386</v>
      </c>
      <c r="E345" s="661" t="s">
        <v>984</v>
      </c>
      <c r="F345" s="664"/>
      <c r="G345" s="664"/>
      <c r="H345" s="677">
        <v>0</v>
      </c>
      <c r="I345" s="664">
        <v>1</v>
      </c>
      <c r="J345" s="664">
        <v>96.53</v>
      </c>
      <c r="K345" s="677">
        <v>1</v>
      </c>
      <c r="L345" s="664">
        <v>1</v>
      </c>
      <c r="M345" s="665">
        <v>96.53</v>
      </c>
    </row>
    <row r="346" spans="1:13" ht="14.4" customHeight="1" x14ac:dyDescent="0.3">
      <c r="A346" s="660" t="s">
        <v>3523</v>
      </c>
      <c r="B346" s="661" t="s">
        <v>3385</v>
      </c>
      <c r="C346" s="661" t="s">
        <v>1395</v>
      </c>
      <c r="D346" s="661" t="s">
        <v>3387</v>
      </c>
      <c r="E346" s="661" t="s">
        <v>980</v>
      </c>
      <c r="F346" s="664"/>
      <c r="G346" s="664"/>
      <c r="H346" s="677">
        <v>0</v>
      </c>
      <c r="I346" s="664">
        <v>4</v>
      </c>
      <c r="J346" s="664">
        <v>193.08</v>
      </c>
      <c r="K346" s="677">
        <v>1</v>
      </c>
      <c r="L346" s="664">
        <v>4</v>
      </c>
      <c r="M346" s="665">
        <v>193.08</v>
      </c>
    </row>
    <row r="347" spans="1:13" ht="14.4" customHeight="1" x14ac:dyDescent="0.3">
      <c r="A347" s="660" t="s">
        <v>3523</v>
      </c>
      <c r="B347" s="661" t="s">
        <v>3392</v>
      </c>
      <c r="C347" s="661" t="s">
        <v>3562</v>
      </c>
      <c r="D347" s="661" t="s">
        <v>3563</v>
      </c>
      <c r="E347" s="661" t="s">
        <v>3564</v>
      </c>
      <c r="F347" s="664"/>
      <c r="G347" s="664"/>
      <c r="H347" s="677">
        <v>0</v>
      </c>
      <c r="I347" s="664">
        <v>1</v>
      </c>
      <c r="J347" s="664">
        <v>278.64</v>
      </c>
      <c r="K347" s="677">
        <v>1</v>
      </c>
      <c r="L347" s="664">
        <v>1</v>
      </c>
      <c r="M347" s="665">
        <v>278.64</v>
      </c>
    </row>
    <row r="348" spans="1:13" ht="14.4" customHeight="1" x14ac:dyDescent="0.3">
      <c r="A348" s="660" t="s">
        <v>3523</v>
      </c>
      <c r="B348" s="661" t="s">
        <v>3392</v>
      </c>
      <c r="C348" s="661" t="s">
        <v>1495</v>
      </c>
      <c r="D348" s="661" t="s">
        <v>1500</v>
      </c>
      <c r="E348" s="661" t="s">
        <v>1512</v>
      </c>
      <c r="F348" s="664"/>
      <c r="G348" s="664"/>
      <c r="H348" s="677">
        <v>0</v>
      </c>
      <c r="I348" s="664">
        <v>6</v>
      </c>
      <c r="J348" s="664">
        <v>1146.6299999999999</v>
      </c>
      <c r="K348" s="677">
        <v>1</v>
      </c>
      <c r="L348" s="664">
        <v>6</v>
      </c>
      <c r="M348" s="665">
        <v>1146.6299999999999</v>
      </c>
    </row>
    <row r="349" spans="1:13" ht="14.4" customHeight="1" x14ac:dyDescent="0.3">
      <c r="A349" s="660" t="s">
        <v>3523</v>
      </c>
      <c r="B349" s="661" t="s">
        <v>3396</v>
      </c>
      <c r="C349" s="661" t="s">
        <v>1337</v>
      </c>
      <c r="D349" s="661" t="s">
        <v>1338</v>
      </c>
      <c r="E349" s="661" t="s">
        <v>3397</v>
      </c>
      <c r="F349" s="664"/>
      <c r="G349" s="664"/>
      <c r="H349" s="677">
        <v>0</v>
      </c>
      <c r="I349" s="664">
        <v>1</v>
      </c>
      <c r="J349" s="664">
        <v>131.54</v>
      </c>
      <c r="K349" s="677">
        <v>1</v>
      </c>
      <c r="L349" s="664">
        <v>1</v>
      </c>
      <c r="M349" s="665">
        <v>131.54</v>
      </c>
    </row>
    <row r="350" spans="1:13" ht="14.4" customHeight="1" x14ac:dyDescent="0.3">
      <c r="A350" s="660" t="s">
        <v>3523</v>
      </c>
      <c r="B350" s="661" t="s">
        <v>3412</v>
      </c>
      <c r="C350" s="661" t="s">
        <v>1696</v>
      </c>
      <c r="D350" s="661" t="s">
        <v>3413</v>
      </c>
      <c r="E350" s="661" t="s">
        <v>3414</v>
      </c>
      <c r="F350" s="664"/>
      <c r="G350" s="664"/>
      <c r="H350" s="677">
        <v>0</v>
      </c>
      <c r="I350" s="664">
        <v>2</v>
      </c>
      <c r="J350" s="664">
        <v>304.39999999999998</v>
      </c>
      <c r="K350" s="677">
        <v>1</v>
      </c>
      <c r="L350" s="664">
        <v>2</v>
      </c>
      <c r="M350" s="665">
        <v>304.39999999999998</v>
      </c>
    </row>
    <row r="351" spans="1:13" ht="14.4" customHeight="1" x14ac:dyDescent="0.3">
      <c r="A351" s="660" t="s">
        <v>3523</v>
      </c>
      <c r="B351" s="661" t="s">
        <v>4564</v>
      </c>
      <c r="C351" s="661" t="s">
        <v>4408</v>
      </c>
      <c r="D351" s="661" t="s">
        <v>4409</v>
      </c>
      <c r="E351" s="661" t="s">
        <v>4410</v>
      </c>
      <c r="F351" s="664"/>
      <c r="G351" s="664"/>
      <c r="H351" s="677">
        <v>0</v>
      </c>
      <c r="I351" s="664">
        <v>1</v>
      </c>
      <c r="J351" s="664">
        <v>318.77</v>
      </c>
      <c r="K351" s="677">
        <v>1</v>
      </c>
      <c r="L351" s="664">
        <v>1</v>
      </c>
      <c r="M351" s="665">
        <v>318.77</v>
      </c>
    </row>
    <row r="352" spans="1:13" ht="14.4" customHeight="1" x14ac:dyDescent="0.3">
      <c r="A352" s="660" t="s">
        <v>3524</v>
      </c>
      <c r="B352" s="661" t="s">
        <v>3348</v>
      </c>
      <c r="C352" s="661" t="s">
        <v>1312</v>
      </c>
      <c r="D352" s="661" t="s">
        <v>1313</v>
      </c>
      <c r="E352" s="661" t="s">
        <v>1314</v>
      </c>
      <c r="F352" s="664"/>
      <c r="G352" s="664"/>
      <c r="H352" s="677">
        <v>0</v>
      </c>
      <c r="I352" s="664">
        <v>1</v>
      </c>
      <c r="J352" s="664">
        <v>102.93</v>
      </c>
      <c r="K352" s="677">
        <v>1</v>
      </c>
      <c r="L352" s="664">
        <v>1</v>
      </c>
      <c r="M352" s="665">
        <v>102.93</v>
      </c>
    </row>
    <row r="353" spans="1:13" ht="14.4" customHeight="1" x14ac:dyDescent="0.3">
      <c r="A353" s="660" t="s">
        <v>3524</v>
      </c>
      <c r="B353" s="661" t="s">
        <v>3351</v>
      </c>
      <c r="C353" s="661" t="s">
        <v>1344</v>
      </c>
      <c r="D353" s="661" t="s">
        <v>3352</v>
      </c>
      <c r="E353" s="661" t="s">
        <v>3353</v>
      </c>
      <c r="F353" s="664"/>
      <c r="G353" s="664"/>
      <c r="H353" s="677">
        <v>0</v>
      </c>
      <c r="I353" s="664">
        <v>3</v>
      </c>
      <c r="J353" s="664">
        <v>281.13</v>
      </c>
      <c r="K353" s="677">
        <v>1</v>
      </c>
      <c r="L353" s="664">
        <v>3</v>
      </c>
      <c r="M353" s="665">
        <v>281.13</v>
      </c>
    </row>
    <row r="354" spans="1:13" ht="14.4" customHeight="1" x14ac:dyDescent="0.3">
      <c r="A354" s="660" t="s">
        <v>3524</v>
      </c>
      <c r="B354" s="661" t="s">
        <v>3362</v>
      </c>
      <c r="C354" s="661" t="s">
        <v>1457</v>
      </c>
      <c r="D354" s="661" t="s">
        <v>1458</v>
      </c>
      <c r="E354" s="661" t="s">
        <v>1459</v>
      </c>
      <c r="F354" s="664"/>
      <c r="G354" s="664"/>
      <c r="H354" s="677">
        <v>0</v>
      </c>
      <c r="I354" s="664">
        <v>1</v>
      </c>
      <c r="J354" s="664">
        <v>30.83</v>
      </c>
      <c r="K354" s="677">
        <v>1</v>
      </c>
      <c r="L354" s="664">
        <v>1</v>
      </c>
      <c r="M354" s="665">
        <v>30.83</v>
      </c>
    </row>
    <row r="355" spans="1:13" ht="14.4" customHeight="1" x14ac:dyDescent="0.3">
      <c r="A355" s="660" t="s">
        <v>3524</v>
      </c>
      <c r="B355" s="661" t="s">
        <v>3362</v>
      </c>
      <c r="C355" s="661" t="s">
        <v>4460</v>
      </c>
      <c r="D355" s="661" t="s">
        <v>4461</v>
      </c>
      <c r="E355" s="661" t="s">
        <v>3661</v>
      </c>
      <c r="F355" s="664">
        <v>1</v>
      </c>
      <c r="G355" s="664">
        <v>0</v>
      </c>
      <c r="H355" s="677"/>
      <c r="I355" s="664"/>
      <c r="J355" s="664"/>
      <c r="K355" s="677"/>
      <c r="L355" s="664">
        <v>1</v>
      </c>
      <c r="M355" s="665">
        <v>0</v>
      </c>
    </row>
    <row r="356" spans="1:13" ht="14.4" customHeight="1" x14ac:dyDescent="0.3">
      <c r="A356" s="660" t="s">
        <v>3524</v>
      </c>
      <c r="B356" s="661" t="s">
        <v>3363</v>
      </c>
      <c r="C356" s="661" t="s">
        <v>3621</v>
      </c>
      <c r="D356" s="661" t="s">
        <v>3622</v>
      </c>
      <c r="E356" s="661" t="s">
        <v>3623</v>
      </c>
      <c r="F356" s="664"/>
      <c r="G356" s="664"/>
      <c r="H356" s="677">
        <v>0</v>
      </c>
      <c r="I356" s="664">
        <v>2</v>
      </c>
      <c r="J356" s="664">
        <v>241.22</v>
      </c>
      <c r="K356" s="677">
        <v>1</v>
      </c>
      <c r="L356" s="664">
        <v>2</v>
      </c>
      <c r="M356" s="665">
        <v>241.22</v>
      </c>
    </row>
    <row r="357" spans="1:13" ht="14.4" customHeight="1" x14ac:dyDescent="0.3">
      <c r="A357" s="660" t="s">
        <v>3524</v>
      </c>
      <c r="B357" s="661" t="s">
        <v>3365</v>
      </c>
      <c r="C357" s="661" t="s">
        <v>1521</v>
      </c>
      <c r="D357" s="661" t="s">
        <v>1361</v>
      </c>
      <c r="E357" s="661" t="s">
        <v>1522</v>
      </c>
      <c r="F357" s="664"/>
      <c r="G357" s="664"/>
      <c r="H357" s="677">
        <v>0</v>
      </c>
      <c r="I357" s="664">
        <v>1</v>
      </c>
      <c r="J357" s="664">
        <v>543.39</v>
      </c>
      <c r="K357" s="677">
        <v>1</v>
      </c>
      <c r="L357" s="664">
        <v>1</v>
      </c>
      <c r="M357" s="665">
        <v>543.39</v>
      </c>
    </row>
    <row r="358" spans="1:13" ht="14.4" customHeight="1" x14ac:dyDescent="0.3">
      <c r="A358" s="660" t="s">
        <v>3524</v>
      </c>
      <c r="B358" s="661" t="s">
        <v>3365</v>
      </c>
      <c r="C358" s="661" t="s">
        <v>3764</v>
      </c>
      <c r="D358" s="661" t="s">
        <v>606</v>
      </c>
      <c r="E358" s="661" t="s">
        <v>3763</v>
      </c>
      <c r="F358" s="664"/>
      <c r="G358" s="664"/>
      <c r="H358" s="677">
        <v>0</v>
      </c>
      <c r="I358" s="664">
        <v>1</v>
      </c>
      <c r="J358" s="664">
        <v>277.12</v>
      </c>
      <c r="K358" s="677">
        <v>1</v>
      </c>
      <c r="L358" s="664">
        <v>1</v>
      </c>
      <c r="M358" s="665">
        <v>277.12</v>
      </c>
    </row>
    <row r="359" spans="1:13" ht="14.4" customHeight="1" x14ac:dyDescent="0.3">
      <c r="A359" s="660" t="s">
        <v>3524</v>
      </c>
      <c r="B359" s="661" t="s">
        <v>3365</v>
      </c>
      <c r="C359" s="661" t="s">
        <v>4485</v>
      </c>
      <c r="D359" s="661" t="s">
        <v>606</v>
      </c>
      <c r="E359" s="661" t="s">
        <v>4486</v>
      </c>
      <c r="F359" s="664"/>
      <c r="G359" s="664"/>
      <c r="H359" s="677">
        <v>0</v>
      </c>
      <c r="I359" s="664">
        <v>1</v>
      </c>
      <c r="J359" s="664">
        <v>369.5</v>
      </c>
      <c r="K359" s="677">
        <v>1</v>
      </c>
      <c r="L359" s="664">
        <v>1</v>
      </c>
      <c r="M359" s="665">
        <v>369.5</v>
      </c>
    </row>
    <row r="360" spans="1:13" ht="14.4" customHeight="1" x14ac:dyDescent="0.3">
      <c r="A360" s="660" t="s">
        <v>3524</v>
      </c>
      <c r="B360" s="661" t="s">
        <v>3366</v>
      </c>
      <c r="C360" s="661" t="s">
        <v>1561</v>
      </c>
      <c r="D360" s="661" t="s">
        <v>1562</v>
      </c>
      <c r="E360" s="661" t="s">
        <v>1563</v>
      </c>
      <c r="F360" s="664"/>
      <c r="G360" s="664"/>
      <c r="H360" s="677">
        <v>0</v>
      </c>
      <c r="I360" s="664">
        <v>14</v>
      </c>
      <c r="J360" s="664">
        <v>1308.02</v>
      </c>
      <c r="K360" s="677">
        <v>1</v>
      </c>
      <c r="L360" s="664">
        <v>14</v>
      </c>
      <c r="M360" s="665">
        <v>1308.02</v>
      </c>
    </row>
    <row r="361" spans="1:13" ht="14.4" customHeight="1" x14ac:dyDescent="0.3">
      <c r="A361" s="660" t="s">
        <v>3524</v>
      </c>
      <c r="B361" s="661" t="s">
        <v>3366</v>
      </c>
      <c r="C361" s="661" t="s">
        <v>3729</v>
      </c>
      <c r="D361" s="661" t="s">
        <v>3727</v>
      </c>
      <c r="E361" s="661" t="s">
        <v>3728</v>
      </c>
      <c r="F361" s="664">
        <v>1</v>
      </c>
      <c r="G361" s="664">
        <v>0</v>
      </c>
      <c r="H361" s="677"/>
      <c r="I361" s="664"/>
      <c r="J361" s="664"/>
      <c r="K361" s="677"/>
      <c r="L361" s="664">
        <v>1</v>
      </c>
      <c r="M361" s="665">
        <v>0</v>
      </c>
    </row>
    <row r="362" spans="1:13" ht="14.4" customHeight="1" x14ac:dyDescent="0.3">
      <c r="A362" s="660" t="s">
        <v>3524</v>
      </c>
      <c r="B362" s="661" t="s">
        <v>3366</v>
      </c>
      <c r="C362" s="661" t="s">
        <v>1574</v>
      </c>
      <c r="D362" s="661" t="s">
        <v>1562</v>
      </c>
      <c r="E362" s="661" t="s">
        <v>1575</v>
      </c>
      <c r="F362" s="664"/>
      <c r="G362" s="664"/>
      <c r="H362" s="677">
        <v>0</v>
      </c>
      <c r="I362" s="664">
        <v>2</v>
      </c>
      <c r="J362" s="664">
        <v>373.74</v>
      </c>
      <c r="K362" s="677">
        <v>1</v>
      </c>
      <c r="L362" s="664">
        <v>2</v>
      </c>
      <c r="M362" s="665">
        <v>373.74</v>
      </c>
    </row>
    <row r="363" spans="1:13" ht="14.4" customHeight="1" x14ac:dyDescent="0.3">
      <c r="A363" s="660" t="s">
        <v>3524</v>
      </c>
      <c r="B363" s="661" t="s">
        <v>4565</v>
      </c>
      <c r="C363" s="661" t="s">
        <v>4494</v>
      </c>
      <c r="D363" s="661" t="s">
        <v>4495</v>
      </c>
      <c r="E363" s="661" t="s">
        <v>4496</v>
      </c>
      <c r="F363" s="664"/>
      <c r="G363" s="664"/>
      <c r="H363" s="677">
        <v>0</v>
      </c>
      <c r="I363" s="664">
        <v>6</v>
      </c>
      <c r="J363" s="664">
        <v>960.59999999999991</v>
      </c>
      <c r="K363" s="677">
        <v>1</v>
      </c>
      <c r="L363" s="664">
        <v>6</v>
      </c>
      <c r="M363" s="665">
        <v>960.59999999999991</v>
      </c>
    </row>
    <row r="364" spans="1:13" ht="14.4" customHeight="1" x14ac:dyDescent="0.3">
      <c r="A364" s="660" t="s">
        <v>3524</v>
      </c>
      <c r="B364" s="661" t="s">
        <v>3371</v>
      </c>
      <c r="C364" s="661" t="s">
        <v>1330</v>
      </c>
      <c r="D364" s="661" t="s">
        <v>1331</v>
      </c>
      <c r="E364" s="661" t="s">
        <v>3373</v>
      </c>
      <c r="F364" s="664"/>
      <c r="G364" s="664"/>
      <c r="H364" s="677">
        <v>0</v>
      </c>
      <c r="I364" s="664">
        <v>4</v>
      </c>
      <c r="J364" s="664">
        <v>288</v>
      </c>
      <c r="K364" s="677">
        <v>1</v>
      </c>
      <c r="L364" s="664">
        <v>4</v>
      </c>
      <c r="M364" s="665">
        <v>288</v>
      </c>
    </row>
    <row r="365" spans="1:13" ht="14.4" customHeight="1" x14ac:dyDescent="0.3">
      <c r="A365" s="660" t="s">
        <v>3524</v>
      </c>
      <c r="B365" s="661" t="s">
        <v>3371</v>
      </c>
      <c r="C365" s="661" t="s">
        <v>1334</v>
      </c>
      <c r="D365" s="661" t="s">
        <v>1331</v>
      </c>
      <c r="E365" s="661" t="s">
        <v>3374</v>
      </c>
      <c r="F365" s="664"/>
      <c r="G365" s="664"/>
      <c r="H365" s="677">
        <v>0</v>
      </c>
      <c r="I365" s="664">
        <v>3</v>
      </c>
      <c r="J365" s="664">
        <v>432.03</v>
      </c>
      <c r="K365" s="677">
        <v>1</v>
      </c>
      <c r="L365" s="664">
        <v>3</v>
      </c>
      <c r="M365" s="665">
        <v>432.03</v>
      </c>
    </row>
    <row r="366" spans="1:13" ht="14.4" customHeight="1" x14ac:dyDescent="0.3">
      <c r="A366" s="660" t="s">
        <v>3524</v>
      </c>
      <c r="B366" s="661" t="s">
        <v>3376</v>
      </c>
      <c r="C366" s="661" t="s">
        <v>4201</v>
      </c>
      <c r="D366" s="661" t="s">
        <v>1389</v>
      </c>
      <c r="E366" s="661" t="s">
        <v>4202</v>
      </c>
      <c r="F366" s="664"/>
      <c r="G366" s="664"/>
      <c r="H366" s="677">
        <v>0</v>
      </c>
      <c r="I366" s="664">
        <v>2</v>
      </c>
      <c r="J366" s="664">
        <v>458.76</v>
      </c>
      <c r="K366" s="677">
        <v>1</v>
      </c>
      <c r="L366" s="664">
        <v>2</v>
      </c>
      <c r="M366" s="665">
        <v>458.76</v>
      </c>
    </row>
    <row r="367" spans="1:13" ht="14.4" customHeight="1" x14ac:dyDescent="0.3">
      <c r="A367" s="660" t="s">
        <v>3524</v>
      </c>
      <c r="B367" s="661" t="s">
        <v>3377</v>
      </c>
      <c r="C367" s="661" t="s">
        <v>4203</v>
      </c>
      <c r="D367" s="661" t="s">
        <v>1378</v>
      </c>
      <c r="E367" s="661" t="s">
        <v>1441</v>
      </c>
      <c r="F367" s="664">
        <v>1</v>
      </c>
      <c r="G367" s="664">
        <v>105.32</v>
      </c>
      <c r="H367" s="677">
        <v>1</v>
      </c>
      <c r="I367" s="664"/>
      <c r="J367" s="664"/>
      <c r="K367" s="677">
        <v>0</v>
      </c>
      <c r="L367" s="664">
        <v>1</v>
      </c>
      <c r="M367" s="665">
        <v>105.32</v>
      </c>
    </row>
    <row r="368" spans="1:13" ht="14.4" customHeight="1" x14ac:dyDescent="0.3">
      <c r="A368" s="660" t="s">
        <v>3524</v>
      </c>
      <c r="B368" s="661" t="s">
        <v>3377</v>
      </c>
      <c r="C368" s="661" t="s">
        <v>4422</v>
      </c>
      <c r="D368" s="661" t="s">
        <v>1381</v>
      </c>
      <c r="E368" s="661" t="s">
        <v>1540</v>
      </c>
      <c r="F368" s="664">
        <v>1</v>
      </c>
      <c r="G368" s="664">
        <v>210.66</v>
      </c>
      <c r="H368" s="677">
        <v>1</v>
      </c>
      <c r="I368" s="664"/>
      <c r="J368" s="664"/>
      <c r="K368" s="677">
        <v>0</v>
      </c>
      <c r="L368" s="664">
        <v>1</v>
      </c>
      <c r="M368" s="665">
        <v>210.66</v>
      </c>
    </row>
    <row r="369" spans="1:13" ht="14.4" customHeight="1" x14ac:dyDescent="0.3">
      <c r="A369" s="660" t="s">
        <v>3524</v>
      </c>
      <c r="B369" s="661" t="s">
        <v>3377</v>
      </c>
      <c r="C369" s="661" t="s">
        <v>3834</v>
      </c>
      <c r="D369" s="661" t="s">
        <v>3835</v>
      </c>
      <c r="E369" s="661" t="s">
        <v>3836</v>
      </c>
      <c r="F369" s="664">
        <v>7</v>
      </c>
      <c r="G369" s="664">
        <v>114.66</v>
      </c>
      <c r="H369" s="677">
        <v>1</v>
      </c>
      <c r="I369" s="664"/>
      <c r="J369" s="664"/>
      <c r="K369" s="677">
        <v>0</v>
      </c>
      <c r="L369" s="664">
        <v>7</v>
      </c>
      <c r="M369" s="665">
        <v>114.66</v>
      </c>
    </row>
    <row r="370" spans="1:13" ht="14.4" customHeight="1" x14ac:dyDescent="0.3">
      <c r="A370" s="660" t="s">
        <v>3524</v>
      </c>
      <c r="B370" s="661" t="s">
        <v>3377</v>
      </c>
      <c r="C370" s="661" t="s">
        <v>1377</v>
      </c>
      <c r="D370" s="661" t="s">
        <v>1378</v>
      </c>
      <c r="E370" s="661" t="s">
        <v>1165</v>
      </c>
      <c r="F370" s="664"/>
      <c r="G370" s="664"/>
      <c r="H370" s="677">
        <v>0</v>
      </c>
      <c r="I370" s="664">
        <v>17</v>
      </c>
      <c r="J370" s="664">
        <v>596.86999999999989</v>
      </c>
      <c r="K370" s="677">
        <v>1</v>
      </c>
      <c r="L370" s="664">
        <v>17</v>
      </c>
      <c r="M370" s="665">
        <v>596.86999999999989</v>
      </c>
    </row>
    <row r="371" spans="1:13" ht="14.4" customHeight="1" x14ac:dyDescent="0.3">
      <c r="A371" s="660" t="s">
        <v>3524</v>
      </c>
      <c r="B371" s="661" t="s">
        <v>3377</v>
      </c>
      <c r="C371" s="661" t="s">
        <v>3684</v>
      </c>
      <c r="D371" s="661" t="s">
        <v>3685</v>
      </c>
      <c r="E371" s="661" t="s">
        <v>1165</v>
      </c>
      <c r="F371" s="664">
        <v>6</v>
      </c>
      <c r="G371" s="664">
        <v>210.66000000000003</v>
      </c>
      <c r="H371" s="677">
        <v>1</v>
      </c>
      <c r="I371" s="664"/>
      <c r="J371" s="664"/>
      <c r="K371" s="677">
        <v>0</v>
      </c>
      <c r="L371" s="664">
        <v>6</v>
      </c>
      <c r="M371" s="665">
        <v>210.66000000000003</v>
      </c>
    </row>
    <row r="372" spans="1:13" ht="14.4" customHeight="1" x14ac:dyDescent="0.3">
      <c r="A372" s="660" t="s">
        <v>3524</v>
      </c>
      <c r="B372" s="661" t="s">
        <v>3377</v>
      </c>
      <c r="C372" s="661" t="s">
        <v>4423</v>
      </c>
      <c r="D372" s="661" t="s">
        <v>4424</v>
      </c>
      <c r="E372" s="661" t="s">
        <v>4425</v>
      </c>
      <c r="F372" s="664">
        <v>3</v>
      </c>
      <c r="G372" s="664">
        <v>96.42</v>
      </c>
      <c r="H372" s="677">
        <v>1</v>
      </c>
      <c r="I372" s="664"/>
      <c r="J372" s="664"/>
      <c r="K372" s="677">
        <v>0</v>
      </c>
      <c r="L372" s="664">
        <v>3</v>
      </c>
      <c r="M372" s="665">
        <v>96.42</v>
      </c>
    </row>
    <row r="373" spans="1:13" ht="14.4" customHeight="1" x14ac:dyDescent="0.3">
      <c r="A373" s="660" t="s">
        <v>3524</v>
      </c>
      <c r="B373" s="661" t="s">
        <v>4566</v>
      </c>
      <c r="C373" s="661" t="s">
        <v>4427</v>
      </c>
      <c r="D373" s="661" t="s">
        <v>4428</v>
      </c>
      <c r="E373" s="661" t="s">
        <v>1088</v>
      </c>
      <c r="F373" s="664"/>
      <c r="G373" s="664"/>
      <c r="H373" s="677">
        <v>0</v>
      </c>
      <c r="I373" s="664">
        <v>3</v>
      </c>
      <c r="J373" s="664">
        <v>210.06</v>
      </c>
      <c r="K373" s="677">
        <v>1</v>
      </c>
      <c r="L373" s="664">
        <v>3</v>
      </c>
      <c r="M373" s="665">
        <v>210.06</v>
      </c>
    </row>
    <row r="374" spans="1:13" ht="14.4" customHeight="1" x14ac:dyDescent="0.3">
      <c r="A374" s="660" t="s">
        <v>3524</v>
      </c>
      <c r="B374" s="661" t="s">
        <v>3379</v>
      </c>
      <c r="C374" s="661" t="s">
        <v>3642</v>
      </c>
      <c r="D374" s="661" t="s">
        <v>3643</v>
      </c>
      <c r="E374" s="661" t="s">
        <v>984</v>
      </c>
      <c r="F374" s="664"/>
      <c r="G374" s="664"/>
      <c r="H374" s="677">
        <v>0</v>
      </c>
      <c r="I374" s="664">
        <v>3</v>
      </c>
      <c r="J374" s="664">
        <v>55.29</v>
      </c>
      <c r="K374" s="677">
        <v>1</v>
      </c>
      <c r="L374" s="664">
        <v>3</v>
      </c>
      <c r="M374" s="665">
        <v>55.29</v>
      </c>
    </row>
    <row r="375" spans="1:13" ht="14.4" customHeight="1" x14ac:dyDescent="0.3">
      <c r="A375" s="660" t="s">
        <v>3524</v>
      </c>
      <c r="B375" s="661" t="s">
        <v>3379</v>
      </c>
      <c r="C375" s="661" t="s">
        <v>1506</v>
      </c>
      <c r="D375" s="661" t="s">
        <v>1507</v>
      </c>
      <c r="E375" s="661" t="s">
        <v>1508</v>
      </c>
      <c r="F375" s="664"/>
      <c r="G375" s="664"/>
      <c r="H375" s="677">
        <v>0</v>
      </c>
      <c r="I375" s="664">
        <v>3</v>
      </c>
      <c r="J375" s="664">
        <v>110.58</v>
      </c>
      <c r="K375" s="677">
        <v>1</v>
      </c>
      <c r="L375" s="664">
        <v>3</v>
      </c>
      <c r="M375" s="665">
        <v>110.58</v>
      </c>
    </row>
    <row r="376" spans="1:13" ht="14.4" customHeight="1" x14ac:dyDescent="0.3">
      <c r="A376" s="660" t="s">
        <v>3524</v>
      </c>
      <c r="B376" s="661" t="s">
        <v>3379</v>
      </c>
      <c r="C376" s="661" t="s">
        <v>1550</v>
      </c>
      <c r="D376" s="661" t="s">
        <v>1507</v>
      </c>
      <c r="E376" s="661" t="s">
        <v>1551</v>
      </c>
      <c r="F376" s="664"/>
      <c r="G376" s="664"/>
      <c r="H376" s="677">
        <v>0</v>
      </c>
      <c r="I376" s="664">
        <v>2</v>
      </c>
      <c r="J376" s="664">
        <v>353.16</v>
      </c>
      <c r="K376" s="677">
        <v>1</v>
      </c>
      <c r="L376" s="664">
        <v>2</v>
      </c>
      <c r="M376" s="665">
        <v>353.16</v>
      </c>
    </row>
    <row r="377" spans="1:13" ht="14.4" customHeight="1" x14ac:dyDescent="0.3">
      <c r="A377" s="660" t="s">
        <v>3524</v>
      </c>
      <c r="B377" s="661" t="s">
        <v>3381</v>
      </c>
      <c r="C377" s="661" t="s">
        <v>4512</v>
      </c>
      <c r="D377" s="661" t="s">
        <v>1554</v>
      </c>
      <c r="E377" s="661" t="s">
        <v>4513</v>
      </c>
      <c r="F377" s="664"/>
      <c r="G377" s="664"/>
      <c r="H377" s="677">
        <v>0</v>
      </c>
      <c r="I377" s="664">
        <v>1</v>
      </c>
      <c r="J377" s="664">
        <v>503.02</v>
      </c>
      <c r="K377" s="677">
        <v>1</v>
      </c>
      <c r="L377" s="664">
        <v>1</v>
      </c>
      <c r="M377" s="665">
        <v>503.02</v>
      </c>
    </row>
    <row r="378" spans="1:13" ht="14.4" customHeight="1" x14ac:dyDescent="0.3">
      <c r="A378" s="660" t="s">
        <v>3524</v>
      </c>
      <c r="B378" s="661" t="s">
        <v>3383</v>
      </c>
      <c r="C378" s="661" t="s">
        <v>1440</v>
      </c>
      <c r="D378" s="661" t="s">
        <v>1438</v>
      </c>
      <c r="E378" s="661" t="s">
        <v>1441</v>
      </c>
      <c r="F378" s="664"/>
      <c r="G378" s="664"/>
      <c r="H378" s="677">
        <v>0</v>
      </c>
      <c r="I378" s="664">
        <v>1</v>
      </c>
      <c r="J378" s="664">
        <v>144.81</v>
      </c>
      <c r="K378" s="677">
        <v>1</v>
      </c>
      <c r="L378" s="664">
        <v>1</v>
      </c>
      <c r="M378" s="665">
        <v>144.81</v>
      </c>
    </row>
    <row r="379" spans="1:13" ht="14.4" customHeight="1" x14ac:dyDescent="0.3">
      <c r="A379" s="660" t="s">
        <v>3524</v>
      </c>
      <c r="B379" s="661" t="s">
        <v>3385</v>
      </c>
      <c r="C379" s="661" t="s">
        <v>1341</v>
      </c>
      <c r="D379" s="661" t="s">
        <v>3386</v>
      </c>
      <c r="E379" s="661" t="s">
        <v>984</v>
      </c>
      <c r="F379" s="664"/>
      <c r="G379" s="664"/>
      <c r="H379" s="677">
        <v>0</v>
      </c>
      <c r="I379" s="664">
        <v>4</v>
      </c>
      <c r="J379" s="664">
        <v>386.12</v>
      </c>
      <c r="K379" s="677">
        <v>1</v>
      </c>
      <c r="L379" s="664">
        <v>4</v>
      </c>
      <c r="M379" s="665">
        <v>386.12</v>
      </c>
    </row>
    <row r="380" spans="1:13" ht="14.4" customHeight="1" x14ac:dyDescent="0.3">
      <c r="A380" s="660" t="s">
        <v>3524</v>
      </c>
      <c r="B380" s="661" t="s">
        <v>3385</v>
      </c>
      <c r="C380" s="661" t="s">
        <v>1315</v>
      </c>
      <c r="D380" s="661" t="s">
        <v>1316</v>
      </c>
      <c r="E380" s="661" t="s">
        <v>1317</v>
      </c>
      <c r="F380" s="664"/>
      <c r="G380" s="664"/>
      <c r="H380" s="677">
        <v>0</v>
      </c>
      <c r="I380" s="664">
        <v>5</v>
      </c>
      <c r="J380" s="664">
        <v>52.05</v>
      </c>
      <c r="K380" s="677">
        <v>1</v>
      </c>
      <c r="L380" s="664">
        <v>5</v>
      </c>
      <c r="M380" s="665">
        <v>52.05</v>
      </c>
    </row>
    <row r="381" spans="1:13" ht="14.4" customHeight="1" x14ac:dyDescent="0.3">
      <c r="A381" s="660" t="s">
        <v>3524</v>
      </c>
      <c r="B381" s="661" t="s">
        <v>3385</v>
      </c>
      <c r="C381" s="661" t="s">
        <v>3607</v>
      </c>
      <c r="D381" s="661" t="s">
        <v>1319</v>
      </c>
      <c r="E381" s="661" t="s">
        <v>3608</v>
      </c>
      <c r="F381" s="664"/>
      <c r="G381" s="664"/>
      <c r="H381" s="677">
        <v>0</v>
      </c>
      <c r="I381" s="664">
        <v>1</v>
      </c>
      <c r="J381" s="664">
        <v>24.14</v>
      </c>
      <c r="K381" s="677">
        <v>1</v>
      </c>
      <c r="L381" s="664">
        <v>1</v>
      </c>
      <c r="M381" s="665">
        <v>24.14</v>
      </c>
    </row>
    <row r="382" spans="1:13" ht="14.4" customHeight="1" x14ac:dyDescent="0.3">
      <c r="A382" s="660" t="s">
        <v>3524</v>
      </c>
      <c r="B382" s="661" t="s">
        <v>3385</v>
      </c>
      <c r="C382" s="661" t="s">
        <v>1395</v>
      </c>
      <c r="D382" s="661" t="s">
        <v>3387</v>
      </c>
      <c r="E382" s="661" t="s">
        <v>980</v>
      </c>
      <c r="F382" s="664"/>
      <c r="G382" s="664"/>
      <c r="H382" s="677">
        <v>0</v>
      </c>
      <c r="I382" s="664">
        <v>1</v>
      </c>
      <c r="J382" s="664">
        <v>48.27</v>
      </c>
      <c r="K382" s="677">
        <v>1</v>
      </c>
      <c r="L382" s="664">
        <v>1</v>
      </c>
      <c r="M382" s="665">
        <v>48.27</v>
      </c>
    </row>
    <row r="383" spans="1:13" ht="14.4" customHeight="1" x14ac:dyDescent="0.3">
      <c r="A383" s="660" t="s">
        <v>3524</v>
      </c>
      <c r="B383" s="661" t="s">
        <v>3388</v>
      </c>
      <c r="C383" s="661" t="s">
        <v>1503</v>
      </c>
      <c r="D383" s="661" t="s">
        <v>3389</v>
      </c>
      <c r="E383" s="661" t="s">
        <v>1299</v>
      </c>
      <c r="F383" s="664"/>
      <c r="G383" s="664"/>
      <c r="H383" s="677">
        <v>0</v>
      </c>
      <c r="I383" s="664">
        <v>1</v>
      </c>
      <c r="J383" s="664">
        <v>291.82</v>
      </c>
      <c r="K383" s="677">
        <v>1</v>
      </c>
      <c r="L383" s="664">
        <v>1</v>
      </c>
      <c r="M383" s="665">
        <v>291.82</v>
      </c>
    </row>
    <row r="384" spans="1:13" ht="14.4" customHeight="1" x14ac:dyDescent="0.3">
      <c r="A384" s="660" t="s">
        <v>3524</v>
      </c>
      <c r="B384" s="661" t="s">
        <v>3388</v>
      </c>
      <c r="C384" s="661" t="s">
        <v>1545</v>
      </c>
      <c r="D384" s="661" t="s">
        <v>1546</v>
      </c>
      <c r="E384" s="661" t="s">
        <v>1299</v>
      </c>
      <c r="F384" s="664"/>
      <c r="G384" s="664"/>
      <c r="H384" s="677">
        <v>0</v>
      </c>
      <c r="I384" s="664">
        <v>1</v>
      </c>
      <c r="J384" s="664">
        <v>583.62</v>
      </c>
      <c r="K384" s="677">
        <v>1</v>
      </c>
      <c r="L384" s="664">
        <v>1</v>
      </c>
      <c r="M384" s="665">
        <v>583.62</v>
      </c>
    </row>
    <row r="385" spans="1:13" ht="14.4" customHeight="1" x14ac:dyDescent="0.3">
      <c r="A385" s="660" t="s">
        <v>3524</v>
      </c>
      <c r="B385" s="661" t="s">
        <v>3390</v>
      </c>
      <c r="C385" s="661" t="s">
        <v>2762</v>
      </c>
      <c r="D385" s="661" t="s">
        <v>2763</v>
      </c>
      <c r="E385" s="661" t="s">
        <v>1799</v>
      </c>
      <c r="F385" s="664"/>
      <c r="G385" s="664"/>
      <c r="H385" s="677">
        <v>0</v>
      </c>
      <c r="I385" s="664">
        <v>1</v>
      </c>
      <c r="J385" s="664">
        <v>204.76</v>
      </c>
      <c r="K385" s="677">
        <v>1</v>
      </c>
      <c r="L385" s="664">
        <v>1</v>
      </c>
      <c r="M385" s="665">
        <v>204.76</v>
      </c>
    </row>
    <row r="386" spans="1:13" ht="14.4" customHeight="1" x14ac:dyDescent="0.3">
      <c r="A386" s="660" t="s">
        <v>3524</v>
      </c>
      <c r="B386" s="661" t="s">
        <v>3390</v>
      </c>
      <c r="C386" s="661" t="s">
        <v>4313</v>
      </c>
      <c r="D386" s="661" t="s">
        <v>2763</v>
      </c>
      <c r="E386" s="661" t="s">
        <v>1451</v>
      </c>
      <c r="F386" s="664"/>
      <c r="G386" s="664"/>
      <c r="H386" s="677">
        <v>0</v>
      </c>
      <c r="I386" s="664">
        <v>1</v>
      </c>
      <c r="J386" s="664">
        <v>614.29999999999995</v>
      </c>
      <c r="K386" s="677">
        <v>1</v>
      </c>
      <c r="L386" s="664">
        <v>1</v>
      </c>
      <c r="M386" s="665">
        <v>614.29999999999995</v>
      </c>
    </row>
    <row r="387" spans="1:13" ht="14.4" customHeight="1" x14ac:dyDescent="0.3">
      <c r="A387" s="660" t="s">
        <v>3524</v>
      </c>
      <c r="B387" s="661" t="s">
        <v>3391</v>
      </c>
      <c r="C387" s="661" t="s">
        <v>1487</v>
      </c>
      <c r="D387" s="661" t="s">
        <v>1488</v>
      </c>
      <c r="E387" s="661" t="s">
        <v>1489</v>
      </c>
      <c r="F387" s="664"/>
      <c r="G387" s="664"/>
      <c r="H387" s="677">
        <v>0</v>
      </c>
      <c r="I387" s="664">
        <v>3</v>
      </c>
      <c r="J387" s="664">
        <v>329.90999999999997</v>
      </c>
      <c r="K387" s="677">
        <v>1</v>
      </c>
      <c r="L387" s="664">
        <v>3</v>
      </c>
      <c r="M387" s="665">
        <v>329.90999999999997</v>
      </c>
    </row>
    <row r="388" spans="1:13" ht="14.4" customHeight="1" x14ac:dyDescent="0.3">
      <c r="A388" s="660" t="s">
        <v>3524</v>
      </c>
      <c r="B388" s="661" t="s">
        <v>3391</v>
      </c>
      <c r="C388" s="661" t="s">
        <v>4088</v>
      </c>
      <c r="D388" s="661" t="s">
        <v>1488</v>
      </c>
      <c r="E388" s="661" t="s">
        <v>4089</v>
      </c>
      <c r="F388" s="664"/>
      <c r="G388" s="664"/>
      <c r="H388" s="677">
        <v>0</v>
      </c>
      <c r="I388" s="664">
        <v>2</v>
      </c>
      <c r="J388" s="664">
        <v>733.06</v>
      </c>
      <c r="K388" s="677">
        <v>1</v>
      </c>
      <c r="L388" s="664">
        <v>2</v>
      </c>
      <c r="M388" s="665">
        <v>733.06</v>
      </c>
    </row>
    <row r="389" spans="1:13" ht="14.4" customHeight="1" x14ac:dyDescent="0.3">
      <c r="A389" s="660" t="s">
        <v>3524</v>
      </c>
      <c r="B389" s="661" t="s">
        <v>3391</v>
      </c>
      <c r="C389" s="661" t="s">
        <v>4503</v>
      </c>
      <c r="D389" s="661" t="s">
        <v>4504</v>
      </c>
      <c r="E389" s="661" t="s">
        <v>1489</v>
      </c>
      <c r="F389" s="664">
        <v>1</v>
      </c>
      <c r="G389" s="664">
        <v>0</v>
      </c>
      <c r="H389" s="677"/>
      <c r="I389" s="664"/>
      <c r="J389" s="664"/>
      <c r="K389" s="677"/>
      <c r="L389" s="664">
        <v>1</v>
      </c>
      <c r="M389" s="665">
        <v>0</v>
      </c>
    </row>
    <row r="390" spans="1:13" ht="14.4" customHeight="1" x14ac:dyDescent="0.3">
      <c r="A390" s="660" t="s">
        <v>3524</v>
      </c>
      <c r="B390" s="661" t="s">
        <v>3391</v>
      </c>
      <c r="C390" s="661" t="s">
        <v>4505</v>
      </c>
      <c r="D390" s="661" t="s">
        <v>4504</v>
      </c>
      <c r="E390" s="661" t="s">
        <v>4506</v>
      </c>
      <c r="F390" s="664">
        <v>1</v>
      </c>
      <c r="G390" s="664">
        <v>0</v>
      </c>
      <c r="H390" s="677"/>
      <c r="I390" s="664"/>
      <c r="J390" s="664"/>
      <c r="K390" s="677"/>
      <c r="L390" s="664">
        <v>1</v>
      </c>
      <c r="M390" s="665">
        <v>0</v>
      </c>
    </row>
    <row r="391" spans="1:13" ht="14.4" customHeight="1" x14ac:dyDescent="0.3">
      <c r="A391" s="660" t="s">
        <v>3524</v>
      </c>
      <c r="B391" s="661" t="s">
        <v>4548</v>
      </c>
      <c r="C391" s="661" t="s">
        <v>4500</v>
      </c>
      <c r="D391" s="661" t="s">
        <v>4501</v>
      </c>
      <c r="E391" s="661" t="s">
        <v>3393</v>
      </c>
      <c r="F391" s="664"/>
      <c r="G391" s="664"/>
      <c r="H391" s="677">
        <v>0</v>
      </c>
      <c r="I391" s="664">
        <v>1</v>
      </c>
      <c r="J391" s="664">
        <v>208.19</v>
      </c>
      <c r="K391" s="677">
        <v>1</v>
      </c>
      <c r="L391" s="664">
        <v>1</v>
      </c>
      <c r="M391" s="665">
        <v>208.19</v>
      </c>
    </row>
    <row r="392" spans="1:13" ht="14.4" customHeight="1" x14ac:dyDescent="0.3">
      <c r="A392" s="660" t="s">
        <v>3524</v>
      </c>
      <c r="B392" s="661" t="s">
        <v>3392</v>
      </c>
      <c r="C392" s="661" t="s">
        <v>3562</v>
      </c>
      <c r="D392" s="661" t="s">
        <v>3563</v>
      </c>
      <c r="E392" s="661" t="s">
        <v>3564</v>
      </c>
      <c r="F392" s="664"/>
      <c r="G392" s="664"/>
      <c r="H392" s="677">
        <v>0</v>
      </c>
      <c r="I392" s="664">
        <v>1</v>
      </c>
      <c r="J392" s="664">
        <v>278.64</v>
      </c>
      <c r="K392" s="677">
        <v>1</v>
      </c>
      <c r="L392" s="664">
        <v>1</v>
      </c>
      <c r="M392" s="665">
        <v>278.64</v>
      </c>
    </row>
    <row r="393" spans="1:13" ht="14.4" customHeight="1" x14ac:dyDescent="0.3">
      <c r="A393" s="660" t="s">
        <v>3524</v>
      </c>
      <c r="B393" s="661" t="s">
        <v>3392</v>
      </c>
      <c r="C393" s="661" t="s">
        <v>4413</v>
      </c>
      <c r="D393" s="661" t="s">
        <v>3679</v>
      </c>
      <c r="E393" s="661" t="s">
        <v>4325</v>
      </c>
      <c r="F393" s="664">
        <v>1</v>
      </c>
      <c r="G393" s="664">
        <v>374.74</v>
      </c>
      <c r="H393" s="677">
        <v>1</v>
      </c>
      <c r="I393" s="664"/>
      <c r="J393" s="664"/>
      <c r="K393" s="677">
        <v>0</v>
      </c>
      <c r="L393" s="664">
        <v>1</v>
      </c>
      <c r="M393" s="665">
        <v>374.74</v>
      </c>
    </row>
    <row r="394" spans="1:13" ht="14.4" customHeight="1" x14ac:dyDescent="0.3">
      <c r="A394" s="660" t="s">
        <v>3524</v>
      </c>
      <c r="B394" s="661" t="s">
        <v>3392</v>
      </c>
      <c r="C394" s="661" t="s">
        <v>1425</v>
      </c>
      <c r="D394" s="661" t="s">
        <v>1426</v>
      </c>
      <c r="E394" s="661" t="s">
        <v>3393</v>
      </c>
      <c r="F394" s="664"/>
      <c r="G394" s="664"/>
      <c r="H394" s="677">
        <v>0</v>
      </c>
      <c r="I394" s="664">
        <v>3</v>
      </c>
      <c r="J394" s="664">
        <v>1225.1600000000001</v>
      </c>
      <c r="K394" s="677">
        <v>1</v>
      </c>
      <c r="L394" s="664">
        <v>3</v>
      </c>
      <c r="M394" s="665">
        <v>1225.1600000000001</v>
      </c>
    </row>
    <row r="395" spans="1:13" ht="14.4" customHeight="1" x14ac:dyDescent="0.3">
      <c r="A395" s="660" t="s">
        <v>3524</v>
      </c>
      <c r="B395" s="661" t="s">
        <v>3392</v>
      </c>
      <c r="C395" s="661" t="s">
        <v>1495</v>
      </c>
      <c r="D395" s="661" t="s">
        <v>1500</v>
      </c>
      <c r="E395" s="661" t="s">
        <v>1512</v>
      </c>
      <c r="F395" s="664"/>
      <c r="G395" s="664"/>
      <c r="H395" s="677">
        <v>0</v>
      </c>
      <c r="I395" s="664">
        <v>1</v>
      </c>
      <c r="J395" s="664">
        <v>193.1</v>
      </c>
      <c r="K395" s="677">
        <v>1</v>
      </c>
      <c r="L395" s="664">
        <v>1</v>
      </c>
      <c r="M395" s="665">
        <v>193.1</v>
      </c>
    </row>
    <row r="396" spans="1:13" ht="14.4" customHeight="1" x14ac:dyDescent="0.3">
      <c r="A396" s="660" t="s">
        <v>3524</v>
      </c>
      <c r="B396" s="661" t="s">
        <v>3392</v>
      </c>
      <c r="C396" s="661" t="s">
        <v>1499</v>
      </c>
      <c r="D396" s="661" t="s">
        <v>1500</v>
      </c>
      <c r="E396" s="661" t="s">
        <v>3394</v>
      </c>
      <c r="F396" s="664"/>
      <c r="G396" s="664"/>
      <c r="H396" s="677">
        <v>0</v>
      </c>
      <c r="I396" s="664">
        <v>3</v>
      </c>
      <c r="J396" s="664">
        <v>1811.19</v>
      </c>
      <c r="K396" s="677">
        <v>1</v>
      </c>
      <c r="L396" s="664">
        <v>3</v>
      </c>
      <c r="M396" s="665">
        <v>1811.19</v>
      </c>
    </row>
    <row r="397" spans="1:13" ht="14.4" customHeight="1" x14ac:dyDescent="0.3">
      <c r="A397" s="660" t="s">
        <v>3524</v>
      </c>
      <c r="B397" s="661" t="s">
        <v>3395</v>
      </c>
      <c r="C397" s="661" t="s">
        <v>4324</v>
      </c>
      <c r="D397" s="661" t="s">
        <v>1447</v>
      </c>
      <c r="E397" s="661" t="s">
        <v>4325</v>
      </c>
      <c r="F397" s="664"/>
      <c r="G397" s="664"/>
      <c r="H397" s="677">
        <v>0</v>
      </c>
      <c r="I397" s="664">
        <v>2</v>
      </c>
      <c r="J397" s="664">
        <v>1158.6199999999999</v>
      </c>
      <c r="K397" s="677">
        <v>1</v>
      </c>
      <c r="L397" s="664">
        <v>2</v>
      </c>
      <c r="M397" s="665">
        <v>1158.6199999999999</v>
      </c>
    </row>
    <row r="398" spans="1:13" ht="14.4" customHeight="1" x14ac:dyDescent="0.3">
      <c r="A398" s="660" t="s">
        <v>3524</v>
      </c>
      <c r="B398" s="661" t="s">
        <v>4550</v>
      </c>
      <c r="C398" s="661" t="s">
        <v>4125</v>
      </c>
      <c r="D398" s="661" t="s">
        <v>4126</v>
      </c>
      <c r="E398" s="661" t="s">
        <v>4127</v>
      </c>
      <c r="F398" s="664"/>
      <c r="G398" s="664"/>
      <c r="H398" s="677">
        <v>0</v>
      </c>
      <c r="I398" s="664">
        <v>1</v>
      </c>
      <c r="J398" s="664">
        <v>556.04</v>
      </c>
      <c r="K398" s="677">
        <v>1</v>
      </c>
      <c r="L398" s="664">
        <v>1</v>
      </c>
      <c r="M398" s="665">
        <v>556.04</v>
      </c>
    </row>
    <row r="399" spans="1:13" ht="14.4" customHeight="1" x14ac:dyDescent="0.3">
      <c r="A399" s="660" t="s">
        <v>3524</v>
      </c>
      <c r="B399" s="661" t="s">
        <v>3412</v>
      </c>
      <c r="C399" s="661" t="s">
        <v>1696</v>
      </c>
      <c r="D399" s="661" t="s">
        <v>3413</v>
      </c>
      <c r="E399" s="661" t="s">
        <v>3414</v>
      </c>
      <c r="F399" s="664"/>
      <c r="G399" s="664"/>
      <c r="H399" s="677">
        <v>0</v>
      </c>
      <c r="I399" s="664">
        <v>3</v>
      </c>
      <c r="J399" s="664">
        <v>463.08000000000004</v>
      </c>
      <c r="K399" s="677">
        <v>1</v>
      </c>
      <c r="L399" s="664">
        <v>3</v>
      </c>
      <c r="M399" s="665">
        <v>463.08000000000004</v>
      </c>
    </row>
    <row r="400" spans="1:13" ht="14.4" customHeight="1" x14ac:dyDescent="0.3">
      <c r="A400" s="660" t="s">
        <v>3524</v>
      </c>
      <c r="B400" s="661" t="s">
        <v>3440</v>
      </c>
      <c r="C400" s="661" t="s">
        <v>1418</v>
      </c>
      <c r="D400" s="661" t="s">
        <v>3443</v>
      </c>
      <c r="E400" s="661" t="s">
        <v>3442</v>
      </c>
      <c r="F400" s="664"/>
      <c r="G400" s="664"/>
      <c r="H400" s="677">
        <v>0</v>
      </c>
      <c r="I400" s="664">
        <v>1</v>
      </c>
      <c r="J400" s="664">
        <v>6.68</v>
      </c>
      <c r="K400" s="677">
        <v>1</v>
      </c>
      <c r="L400" s="664">
        <v>1</v>
      </c>
      <c r="M400" s="665">
        <v>6.68</v>
      </c>
    </row>
    <row r="401" spans="1:13" ht="14.4" customHeight="1" x14ac:dyDescent="0.3">
      <c r="A401" s="660" t="s">
        <v>3524</v>
      </c>
      <c r="B401" s="661" t="s">
        <v>3440</v>
      </c>
      <c r="C401" s="661" t="s">
        <v>4014</v>
      </c>
      <c r="D401" s="661" t="s">
        <v>4015</v>
      </c>
      <c r="E401" s="661" t="s">
        <v>3442</v>
      </c>
      <c r="F401" s="664">
        <v>6</v>
      </c>
      <c r="G401" s="664">
        <v>30.839999999999996</v>
      </c>
      <c r="H401" s="677">
        <v>1</v>
      </c>
      <c r="I401" s="664"/>
      <c r="J401" s="664"/>
      <c r="K401" s="677">
        <v>0</v>
      </c>
      <c r="L401" s="664">
        <v>6</v>
      </c>
      <c r="M401" s="665">
        <v>30.839999999999996</v>
      </c>
    </row>
    <row r="402" spans="1:13" ht="14.4" customHeight="1" x14ac:dyDescent="0.3">
      <c r="A402" s="660" t="s">
        <v>3524</v>
      </c>
      <c r="B402" s="661" t="s">
        <v>4561</v>
      </c>
      <c r="C402" s="661" t="s">
        <v>4453</v>
      </c>
      <c r="D402" s="661" t="s">
        <v>4454</v>
      </c>
      <c r="E402" s="661" t="s">
        <v>1382</v>
      </c>
      <c r="F402" s="664"/>
      <c r="G402" s="664"/>
      <c r="H402" s="677">
        <v>0</v>
      </c>
      <c r="I402" s="664">
        <v>3</v>
      </c>
      <c r="J402" s="664">
        <v>396</v>
      </c>
      <c r="K402" s="677">
        <v>1</v>
      </c>
      <c r="L402" s="664">
        <v>3</v>
      </c>
      <c r="M402" s="665">
        <v>396</v>
      </c>
    </row>
    <row r="403" spans="1:13" ht="14.4" customHeight="1" x14ac:dyDescent="0.3">
      <c r="A403" s="660" t="s">
        <v>3524</v>
      </c>
      <c r="B403" s="661" t="s">
        <v>3452</v>
      </c>
      <c r="C403" s="661" t="s">
        <v>1473</v>
      </c>
      <c r="D403" s="661" t="s">
        <v>1474</v>
      </c>
      <c r="E403" s="661" t="s">
        <v>3453</v>
      </c>
      <c r="F403" s="664"/>
      <c r="G403" s="664"/>
      <c r="H403" s="677">
        <v>0</v>
      </c>
      <c r="I403" s="664">
        <v>1</v>
      </c>
      <c r="J403" s="664">
        <v>63.75</v>
      </c>
      <c r="K403" s="677">
        <v>1</v>
      </c>
      <c r="L403" s="664">
        <v>1</v>
      </c>
      <c r="M403" s="665">
        <v>63.75</v>
      </c>
    </row>
    <row r="404" spans="1:13" ht="14.4" customHeight="1" thickBot="1" x14ac:dyDescent="0.35">
      <c r="A404" s="666" t="s">
        <v>3524</v>
      </c>
      <c r="B404" s="667" t="s">
        <v>4564</v>
      </c>
      <c r="C404" s="667" t="s">
        <v>4455</v>
      </c>
      <c r="D404" s="667" t="s">
        <v>4456</v>
      </c>
      <c r="E404" s="667" t="s">
        <v>4457</v>
      </c>
      <c r="F404" s="670"/>
      <c r="G404" s="670"/>
      <c r="H404" s="678"/>
      <c r="I404" s="670">
        <v>1</v>
      </c>
      <c r="J404" s="670">
        <v>0</v>
      </c>
      <c r="K404" s="678"/>
      <c r="L404" s="670">
        <v>1</v>
      </c>
      <c r="M404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563</v>
      </c>
      <c r="B5" s="645" t="s">
        <v>564</v>
      </c>
      <c r="C5" s="646" t="s">
        <v>565</v>
      </c>
      <c r="D5" s="646" t="s">
        <v>565</v>
      </c>
      <c r="E5" s="646"/>
      <c r="F5" s="646" t="s">
        <v>565</v>
      </c>
      <c r="G5" s="646" t="s">
        <v>565</v>
      </c>
      <c r="H5" s="646" t="s">
        <v>565</v>
      </c>
      <c r="I5" s="647" t="s">
        <v>565</v>
      </c>
      <c r="J5" s="648" t="s">
        <v>74</v>
      </c>
    </row>
    <row r="6" spans="1:10" ht="14.4" customHeight="1" x14ac:dyDescent="0.3">
      <c r="A6" s="644" t="s">
        <v>563</v>
      </c>
      <c r="B6" s="645" t="s">
        <v>4568</v>
      </c>
      <c r="C6" s="646" t="s">
        <v>565</v>
      </c>
      <c r="D6" s="646">
        <v>0</v>
      </c>
      <c r="E6" s="646"/>
      <c r="F6" s="646" t="s">
        <v>565</v>
      </c>
      <c r="G6" s="646" t="s">
        <v>565</v>
      </c>
      <c r="H6" s="646" t="s">
        <v>565</v>
      </c>
      <c r="I6" s="647" t="s">
        <v>565</v>
      </c>
      <c r="J6" s="648" t="s">
        <v>1</v>
      </c>
    </row>
    <row r="7" spans="1:10" ht="14.4" customHeight="1" x14ac:dyDescent="0.3">
      <c r="A7" s="644" t="s">
        <v>563</v>
      </c>
      <c r="B7" s="645" t="s">
        <v>357</v>
      </c>
      <c r="C7" s="646">
        <v>1939.2868299999991</v>
      </c>
      <c r="D7" s="646">
        <v>1588.0654200000022</v>
      </c>
      <c r="E7" s="646"/>
      <c r="F7" s="646">
        <v>1479.49532</v>
      </c>
      <c r="G7" s="646">
        <v>1512.0832857063749</v>
      </c>
      <c r="H7" s="646">
        <v>-32.587965706374916</v>
      </c>
      <c r="I7" s="647">
        <v>0.97844829976336167</v>
      </c>
      <c r="J7" s="648" t="s">
        <v>1</v>
      </c>
    </row>
    <row r="8" spans="1:10" ht="14.4" customHeight="1" x14ac:dyDescent="0.3">
      <c r="A8" s="644" t="s">
        <v>563</v>
      </c>
      <c r="B8" s="645" t="s">
        <v>358</v>
      </c>
      <c r="C8" s="646" t="s">
        <v>565</v>
      </c>
      <c r="D8" s="646">
        <v>278.88650000000001</v>
      </c>
      <c r="E8" s="646"/>
      <c r="F8" s="646">
        <v>563.10493999999994</v>
      </c>
      <c r="G8" s="646">
        <v>272.91665807045291</v>
      </c>
      <c r="H8" s="646">
        <v>290.18828192954703</v>
      </c>
      <c r="I8" s="647">
        <v>2.063285341324367</v>
      </c>
      <c r="J8" s="648" t="s">
        <v>1</v>
      </c>
    </row>
    <row r="9" spans="1:10" ht="14.4" customHeight="1" x14ac:dyDescent="0.3">
      <c r="A9" s="644" t="s">
        <v>563</v>
      </c>
      <c r="B9" s="645" t="s">
        <v>359</v>
      </c>
      <c r="C9" s="646">
        <v>374.18070000000006</v>
      </c>
      <c r="D9" s="646">
        <v>485.50850000000003</v>
      </c>
      <c r="E9" s="646"/>
      <c r="F9" s="646">
        <v>426.11957999999998</v>
      </c>
      <c r="G9" s="646">
        <v>465.83331866071165</v>
      </c>
      <c r="H9" s="646">
        <v>-39.71373866071167</v>
      </c>
      <c r="I9" s="647">
        <v>0.91474689106633644</v>
      </c>
      <c r="J9" s="648" t="s">
        <v>1</v>
      </c>
    </row>
    <row r="10" spans="1:10" ht="14.4" customHeight="1" x14ac:dyDescent="0.3">
      <c r="A10" s="644" t="s">
        <v>563</v>
      </c>
      <c r="B10" s="645" t="s">
        <v>360</v>
      </c>
      <c r="C10" s="646">
        <v>0.46470999999999996</v>
      </c>
      <c r="D10" s="646">
        <v>0.42834000000000005</v>
      </c>
      <c r="E10" s="646"/>
      <c r="F10" s="646">
        <v>0.29383000000000004</v>
      </c>
      <c r="G10" s="646">
        <v>0.83333330708499997</v>
      </c>
      <c r="H10" s="646">
        <v>-0.53950330708499994</v>
      </c>
      <c r="I10" s="647">
        <v>0.3525960111060692</v>
      </c>
      <c r="J10" s="648" t="s">
        <v>1</v>
      </c>
    </row>
    <row r="11" spans="1:10" ht="14.4" customHeight="1" x14ac:dyDescent="0.3">
      <c r="A11" s="644" t="s">
        <v>563</v>
      </c>
      <c r="B11" s="645" t="s">
        <v>361</v>
      </c>
      <c r="C11" s="646">
        <v>312.47030999999902</v>
      </c>
      <c r="D11" s="646">
        <v>395.99774000000002</v>
      </c>
      <c r="E11" s="646"/>
      <c r="F11" s="646">
        <v>448.92221999999992</v>
      </c>
      <c r="G11" s="646">
        <v>425.833319920615</v>
      </c>
      <c r="H11" s="646">
        <v>23.088900079384928</v>
      </c>
      <c r="I11" s="647">
        <v>1.0542205107004994</v>
      </c>
      <c r="J11" s="648" t="s">
        <v>1</v>
      </c>
    </row>
    <row r="12" spans="1:10" ht="14.4" customHeight="1" x14ac:dyDescent="0.3">
      <c r="A12" s="644" t="s">
        <v>563</v>
      </c>
      <c r="B12" s="645" t="s">
        <v>362</v>
      </c>
      <c r="C12" s="646">
        <v>8317.4402999999984</v>
      </c>
      <c r="D12" s="646">
        <v>9788.8317400000124</v>
      </c>
      <c r="E12" s="646"/>
      <c r="F12" s="646">
        <v>10562.91574</v>
      </c>
      <c r="G12" s="646">
        <v>9541.6663661272923</v>
      </c>
      <c r="H12" s="646">
        <v>1021.249373872708</v>
      </c>
      <c r="I12" s="647">
        <v>1.1070305054364635</v>
      </c>
      <c r="J12" s="648" t="s">
        <v>1</v>
      </c>
    </row>
    <row r="13" spans="1:10" ht="14.4" customHeight="1" x14ac:dyDescent="0.3">
      <c r="A13" s="644" t="s">
        <v>563</v>
      </c>
      <c r="B13" s="645" t="s">
        <v>363</v>
      </c>
      <c r="C13" s="646">
        <v>360.76658999999802</v>
      </c>
      <c r="D13" s="646">
        <v>457.69129000000004</v>
      </c>
      <c r="E13" s="646"/>
      <c r="F13" s="646">
        <v>494.72613999999999</v>
      </c>
      <c r="G13" s="646">
        <v>465.41665200716955</v>
      </c>
      <c r="H13" s="646">
        <v>29.309487992830441</v>
      </c>
      <c r="I13" s="647">
        <v>1.0629747299896328</v>
      </c>
      <c r="J13" s="648" t="s">
        <v>1</v>
      </c>
    </row>
    <row r="14" spans="1:10" ht="14.4" customHeight="1" x14ac:dyDescent="0.3">
      <c r="A14" s="644" t="s">
        <v>563</v>
      </c>
      <c r="B14" s="645" t="s">
        <v>364</v>
      </c>
      <c r="C14" s="646">
        <v>761.19123000000002</v>
      </c>
      <c r="D14" s="646">
        <v>678.33635000000106</v>
      </c>
      <c r="E14" s="646"/>
      <c r="F14" s="646">
        <v>755.25083999999993</v>
      </c>
      <c r="G14" s="646">
        <v>804.16664133736663</v>
      </c>
      <c r="H14" s="646">
        <v>-48.915801337366702</v>
      </c>
      <c r="I14" s="647">
        <v>0.93917205859718644</v>
      </c>
      <c r="J14" s="648" t="s">
        <v>1</v>
      </c>
    </row>
    <row r="15" spans="1:10" ht="14.4" customHeight="1" x14ac:dyDescent="0.3">
      <c r="A15" s="644" t="s">
        <v>563</v>
      </c>
      <c r="B15" s="645" t="s">
        <v>365</v>
      </c>
      <c r="C15" s="646">
        <v>87.09977999999802</v>
      </c>
      <c r="D15" s="646">
        <v>96.161069999999995</v>
      </c>
      <c r="E15" s="646"/>
      <c r="F15" s="646">
        <v>29.817219999999999</v>
      </c>
      <c r="G15" s="646">
        <v>104.58333003921125</v>
      </c>
      <c r="H15" s="646">
        <v>-74.766110039211242</v>
      </c>
      <c r="I15" s="647">
        <v>0.2851049014103938</v>
      </c>
      <c r="J15" s="648" t="s">
        <v>1</v>
      </c>
    </row>
    <row r="16" spans="1:10" ht="14.4" customHeight="1" x14ac:dyDescent="0.3">
      <c r="A16" s="644" t="s">
        <v>563</v>
      </c>
      <c r="B16" s="645" t="s">
        <v>366</v>
      </c>
      <c r="C16" s="646">
        <v>90.482079999997012</v>
      </c>
      <c r="D16" s="646">
        <v>124.25286</v>
      </c>
      <c r="E16" s="646"/>
      <c r="F16" s="646">
        <v>110.61863</v>
      </c>
      <c r="G16" s="646">
        <v>111.66666314943667</v>
      </c>
      <c r="H16" s="646">
        <v>-1.0480331494366766</v>
      </c>
      <c r="I16" s="647">
        <v>0.99061462821689084</v>
      </c>
      <c r="J16" s="648" t="s">
        <v>1</v>
      </c>
    </row>
    <row r="17" spans="1:10" ht="14.4" customHeight="1" x14ac:dyDescent="0.3">
      <c r="A17" s="644" t="s">
        <v>563</v>
      </c>
      <c r="B17" s="645" t="s">
        <v>367</v>
      </c>
      <c r="C17" s="646">
        <v>1415.9543799999999</v>
      </c>
      <c r="D17" s="646">
        <v>1388.9305700000011</v>
      </c>
      <c r="E17" s="646"/>
      <c r="F17" s="646">
        <v>1334.906570000001</v>
      </c>
      <c r="G17" s="646">
        <v>1263.333293541396</v>
      </c>
      <c r="H17" s="646">
        <v>71.573276458605051</v>
      </c>
      <c r="I17" s="647">
        <v>1.0566543103269048</v>
      </c>
      <c r="J17" s="648" t="s">
        <v>1</v>
      </c>
    </row>
    <row r="18" spans="1:10" ht="14.4" customHeight="1" x14ac:dyDescent="0.3">
      <c r="A18" s="644" t="s">
        <v>563</v>
      </c>
      <c r="B18" s="645" t="s">
        <v>368</v>
      </c>
      <c r="C18" s="646" t="s">
        <v>565</v>
      </c>
      <c r="D18" s="646" t="s">
        <v>565</v>
      </c>
      <c r="E18" s="646"/>
      <c r="F18" s="646">
        <v>377.14553999999998</v>
      </c>
      <c r="G18" s="646">
        <v>0</v>
      </c>
      <c r="H18" s="646">
        <v>377.14553999999998</v>
      </c>
      <c r="I18" s="647" t="s">
        <v>565</v>
      </c>
      <c r="J18" s="648" t="s">
        <v>1</v>
      </c>
    </row>
    <row r="19" spans="1:10" ht="14.4" customHeight="1" x14ac:dyDescent="0.3">
      <c r="A19" s="644" t="s">
        <v>563</v>
      </c>
      <c r="B19" s="645" t="s">
        <v>370</v>
      </c>
      <c r="C19" s="646">
        <v>261.75454999999999</v>
      </c>
      <c r="D19" s="646">
        <v>33.635249999999999</v>
      </c>
      <c r="E19" s="646"/>
      <c r="F19" s="646">
        <v>51.341670000000001</v>
      </c>
      <c r="G19" s="646">
        <v>25.832690498334166</v>
      </c>
      <c r="H19" s="646">
        <v>25.508979501665834</v>
      </c>
      <c r="I19" s="647">
        <v>1.9874689399197809</v>
      </c>
      <c r="J19" s="648" t="s">
        <v>1</v>
      </c>
    </row>
    <row r="20" spans="1:10" ht="14.4" customHeight="1" x14ac:dyDescent="0.3">
      <c r="A20" s="644" t="s">
        <v>563</v>
      </c>
      <c r="B20" s="645" t="s">
        <v>567</v>
      </c>
      <c r="C20" s="646">
        <v>13921.091459999989</v>
      </c>
      <c r="D20" s="646">
        <v>15316.725630000017</v>
      </c>
      <c r="E20" s="646"/>
      <c r="F20" s="646">
        <v>16634.658240000008</v>
      </c>
      <c r="G20" s="646">
        <v>14994.165552365448</v>
      </c>
      <c r="H20" s="646">
        <v>1640.4926876345598</v>
      </c>
      <c r="I20" s="647">
        <v>1.1094087351447015</v>
      </c>
      <c r="J20" s="648" t="s">
        <v>568</v>
      </c>
    </row>
    <row r="22" spans="1:10" ht="14.4" customHeight="1" x14ac:dyDescent="0.3">
      <c r="A22" s="644" t="s">
        <v>563</v>
      </c>
      <c r="B22" s="645" t="s">
        <v>564</v>
      </c>
      <c r="C22" s="646" t="s">
        <v>565</v>
      </c>
      <c r="D22" s="646" t="s">
        <v>565</v>
      </c>
      <c r="E22" s="646"/>
      <c r="F22" s="646" t="s">
        <v>565</v>
      </c>
      <c r="G22" s="646" t="s">
        <v>565</v>
      </c>
      <c r="H22" s="646" t="s">
        <v>565</v>
      </c>
      <c r="I22" s="647" t="s">
        <v>565</v>
      </c>
      <c r="J22" s="648" t="s">
        <v>74</v>
      </c>
    </row>
    <row r="23" spans="1:10" ht="14.4" customHeight="1" x14ac:dyDescent="0.3">
      <c r="A23" s="644" t="s">
        <v>569</v>
      </c>
      <c r="B23" s="645" t="s">
        <v>570</v>
      </c>
      <c r="C23" s="646" t="s">
        <v>565</v>
      </c>
      <c r="D23" s="646" t="s">
        <v>565</v>
      </c>
      <c r="E23" s="646"/>
      <c r="F23" s="646" t="s">
        <v>565</v>
      </c>
      <c r="G23" s="646" t="s">
        <v>565</v>
      </c>
      <c r="H23" s="646" t="s">
        <v>565</v>
      </c>
      <c r="I23" s="647" t="s">
        <v>565</v>
      </c>
      <c r="J23" s="648" t="s">
        <v>0</v>
      </c>
    </row>
    <row r="24" spans="1:10" ht="14.4" customHeight="1" x14ac:dyDescent="0.3">
      <c r="A24" s="644" t="s">
        <v>569</v>
      </c>
      <c r="B24" s="645" t="s">
        <v>357</v>
      </c>
      <c r="C24" s="646">
        <v>0</v>
      </c>
      <c r="D24" s="646">
        <v>0</v>
      </c>
      <c r="E24" s="646"/>
      <c r="F24" s="646" t="s">
        <v>565</v>
      </c>
      <c r="G24" s="646" t="s">
        <v>565</v>
      </c>
      <c r="H24" s="646" t="s">
        <v>565</v>
      </c>
      <c r="I24" s="647" t="s">
        <v>565</v>
      </c>
      <c r="J24" s="648" t="s">
        <v>1</v>
      </c>
    </row>
    <row r="25" spans="1:10" ht="14.4" customHeight="1" x14ac:dyDescent="0.3">
      <c r="A25" s="644" t="s">
        <v>569</v>
      </c>
      <c r="B25" s="645" t="s">
        <v>359</v>
      </c>
      <c r="C25" s="646">
        <v>9.520389999999999</v>
      </c>
      <c r="D25" s="646">
        <v>9.5587300000000006</v>
      </c>
      <c r="E25" s="646"/>
      <c r="F25" s="646">
        <v>9.3252199999999998</v>
      </c>
      <c r="G25" s="646">
        <v>6.6043897349541671</v>
      </c>
      <c r="H25" s="646">
        <v>2.7208302650458327</v>
      </c>
      <c r="I25" s="647">
        <v>1.4119730019331929</v>
      </c>
      <c r="J25" s="648" t="s">
        <v>1</v>
      </c>
    </row>
    <row r="26" spans="1:10" ht="14.4" customHeight="1" x14ac:dyDescent="0.3">
      <c r="A26" s="644" t="s">
        <v>569</v>
      </c>
      <c r="B26" s="645" t="s">
        <v>360</v>
      </c>
      <c r="C26" s="646">
        <v>0</v>
      </c>
      <c r="D26" s="646">
        <v>0</v>
      </c>
      <c r="E26" s="646"/>
      <c r="F26" s="646" t="s">
        <v>565</v>
      </c>
      <c r="G26" s="646" t="s">
        <v>565</v>
      </c>
      <c r="H26" s="646" t="s">
        <v>565</v>
      </c>
      <c r="I26" s="647" t="s">
        <v>565</v>
      </c>
      <c r="J26" s="648" t="s">
        <v>1</v>
      </c>
    </row>
    <row r="27" spans="1:10" ht="14.4" customHeight="1" x14ac:dyDescent="0.3">
      <c r="A27" s="644" t="s">
        <v>569</v>
      </c>
      <c r="B27" s="645" t="s">
        <v>361</v>
      </c>
      <c r="C27" s="646">
        <v>93.01509999999999</v>
      </c>
      <c r="D27" s="646">
        <v>115.56381</v>
      </c>
      <c r="E27" s="646"/>
      <c r="F27" s="646">
        <v>192.35257999999999</v>
      </c>
      <c r="G27" s="646">
        <v>132.46666028902749</v>
      </c>
      <c r="H27" s="646">
        <v>59.885919710972502</v>
      </c>
      <c r="I27" s="647">
        <v>1.4520829586879302</v>
      </c>
      <c r="J27" s="648" t="s">
        <v>1</v>
      </c>
    </row>
    <row r="28" spans="1:10" ht="14.4" customHeight="1" x14ac:dyDescent="0.3">
      <c r="A28" s="644" t="s">
        <v>569</v>
      </c>
      <c r="B28" s="645" t="s">
        <v>362</v>
      </c>
      <c r="C28" s="646">
        <v>180.22176000000002</v>
      </c>
      <c r="D28" s="646">
        <v>249.49288999999999</v>
      </c>
      <c r="E28" s="646"/>
      <c r="F28" s="646">
        <v>206.15863000000002</v>
      </c>
      <c r="G28" s="646">
        <v>237.80892158586954</v>
      </c>
      <c r="H28" s="646">
        <v>-31.650291585869525</v>
      </c>
      <c r="I28" s="647">
        <v>0.86690872918137751</v>
      </c>
      <c r="J28" s="648" t="s">
        <v>1</v>
      </c>
    </row>
    <row r="29" spans="1:10" ht="14.4" customHeight="1" x14ac:dyDescent="0.3">
      <c r="A29" s="644" t="s">
        <v>569</v>
      </c>
      <c r="B29" s="645" t="s">
        <v>363</v>
      </c>
      <c r="C29" s="646">
        <v>11.888709999999001</v>
      </c>
      <c r="D29" s="646">
        <v>16.31194</v>
      </c>
      <c r="E29" s="646"/>
      <c r="F29" s="646">
        <v>15.441560000000001</v>
      </c>
      <c r="G29" s="646">
        <v>16.980370901582084</v>
      </c>
      <c r="H29" s="646">
        <v>-1.5388109015820834</v>
      </c>
      <c r="I29" s="647">
        <v>0.90937707365162967</v>
      </c>
      <c r="J29" s="648" t="s">
        <v>1</v>
      </c>
    </row>
    <row r="30" spans="1:10" ht="14.4" customHeight="1" x14ac:dyDescent="0.3">
      <c r="A30" s="644" t="s">
        <v>569</v>
      </c>
      <c r="B30" s="645" t="s">
        <v>364</v>
      </c>
      <c r="C30" s="646">
        <v>0</v>
      </c>
      <c r="D30" s="646" t="s">
        <v>565</v>
      </c>
      <c r="E30" s="646"/>
      <c r="F30" s="646" t="s">
        <v>565</v>
      </c>
      <c r="G30" s="646" t="s">
        <v>565</v>
      </c>
      <c r="H30" s="646" t="s">
        <v>565</v>
      </c>
      <c r="I30" s="647" t="s">
        <v>565</v>
      </c>
      <c r="J30" s="648" t="s">
        <v>1</v>
      </c>
    </row>
    <row r="31" spans="1:10" ht="14.4" customHeight="1" x14ac:dyDescent="0.3">
      <c r="A31" s="644" t="s">
        <v>569</v>
      </c>
      <c r="B31" s="645" t="s">
        <v>365</v>
      </c>
      <c r="C31" s="646">
        <v>0.54399999999899995</v>
      </c>
      <c r="D31" s="646">
        <v>2.3970000000000002</v>
      </c>
      <c r="E31" s="646"/>
      <c r="F31" s="646">
        <v>4.6471999999999998</v>
      </c>
      <c r="G31" s="646">
        <v>3.6625805221291667</v>
      </c>
      <c r="H31" s="646">
        <v>0.98461947787083304</v>
      </c>
      <c r="I31" s="647">
        <v>1.2688321722681046</v>
      </c>
      <c r="J31" s="648" t="s">
        <v>1</v>
      </c>
    </row>
    <row r="32" spans="1:10" ht="14.4" customHeight="1" x14ac:dyDescent="0.3">
      <c r="A32" s="644" t="s">
        <v>569</v>
      </c>
      <c r="B32" s="645" t="s">
        <v>366</v>
      </c>
      <c r="C32" s="646">
        <v>18.080499999999002</v>
      </c>
      <c r="D32" s="646">
        <v>29.43</v>
      </c>
      <c r="E32" s="646"/>
      <c r="F32" s="646">
        <v>26.879000000000005</v>
      </c>
      <c r="G32" s="646">
        <v>25.871402661072501</v>
      </c>
      <c r="H32" s="646">
        <v>1.0075973389275035</v>
      </c>
      <c r="I32" s="647">
        <v>1.0389463745792025</v>
      </c>
      <c r="J32" s="648" t="s">
        <v>1</v>
      </c>
    </row>
    <row r="33" spans="1:10" ht="14.4" customHeight="1" x14ac:dyDescent="0.3">
      <c r="A33" s="644" t="s">
        <v>569</v>
      </c>
      <c r="B33" s="645" t="s">
        <v>368</v>
      </c>
      <c r="C33" s="646" t="s">
        <v>565</v>
      </c>
      <c r="D33" s="646" t="s">
        <v>565</v>
      </c>
      <c r="E33" s="646"/>
      <c r="F33" s="646">
        <v>24.263000000000002</v>
      </c>
      <c r="G33" s="646">
        <v>0</v>
      </c>
      <c r="H33" s="646">
        <v>24.263000000000002</v>
      </c>
      <c r="I33" s="647" t="s">
        <v>565</v>
      </c>
      <c r="J33" s="648" t="s">
        <v>1</v>
      </c>
    </row>
    <row r="34" spans="1:10" ht="14.4" customHeight="1" x14ac:dyDescent="0.3">
      <c r="A34" s="644" t="s">
        <v>569</v>
      </c>
      <c r="B34" s="645" t="s">
        <v>571</v>
      </c>
      <c r="C34" s="646">
        <v>313.270459999997</v>
      </c>
      <c r="D34" s="646">
        <v>422.75436999999999</v>
      </c>
      <c r="E34" s="646"/>
      <c r="F34" s="646">
        <v>479.06718999999998</v>
      </c>
      <c r="G34" s="646">
        <v>423.39432569463497</v>
      </c>
      <c r="H34" s="646">
        <v>55.67286430536501</v>
      </c>
      <c r="I34" s="647">
        <v>1.1314917582185973</v>
      </c>
      <c r="J34" s="648" t="s">
        <v>572</v>
      </c>
    </row>
    <row r="35" spans="1:10" ht="14.4" customHeight="1" x14ac:dyDescent="0.3">
      <c r="A35" s="644" t="s">
        <v>565</v>
      </c>
      <c r="B35" s="645" t="s">
        <v>565</v>
      </c>
      <c r="C35" s="646" t="s">
        <v>565</v>
      </c>
      <c r="D35" s="646" t="s">
        <v>565</v>
      </c>
      <c r="E35" s="646"/>
      <c r="F35" s="646" t="s">
        <v>565</v>
      </c>
      <c r="G35" s="646" t="s">
        <v>565</v>
      </c>
      <c r="H35" s="646" t="s">
        <v>565</v>
      </c>
      <c r="I35" s="647" t="s">
        <v>565</v>
      </c>
      <c r="J35" s="648" t="s">
        <v>573</v>
      </c>
    </row>
    <row r="36" spans="1:10" ht="14.4" customHeight="1" x14ac:dyDescent="0.3">
      <c r="A36" s="644" t="s">
        <v>4569</v>
      </c>
      <c r="B36" s="645" t="s">
        <v>4570</v>
      </c>
      <c r="C36" s="646" t="s">
        <v>565</v>
      </c>
      <c r="D36" s="646" t="s">
        <v>565</v>
      </c>
      <c r="E36" s="646"/>
      <c r="F36" s="646" t="s">
        <v>565</v>
      </c>
      <c r="G36" s="646" t="s">
        <v>565</v>
      </c>
      <c r="H36" s="646" t="s">
        <v>565</v>
      </c>
      <c r="I36" s="647" t="s">
        <v>565</v>
      </c>
      <c r="J36" s="648" t="s">
        <v>0</v>
      </c>
    </row>
    <row r="37" spans="1:10" ht="14.4" customHeight="1" x14ac:dyDescent="0.3">
      <c r="A37" s="644" t="s">
        <v>4569</v>
      </c>
      <c r="B37" s="645" t="s">
        <v>362</v>
      </c>
      <c r="C37" s="646">
        <v>217.15201999999999</v>
      </c>
      <c r="D37" s="646">
        <v>159.53394</v>
      </c>
      <c r="E37" s="646"/>
      <c r="F37" s="646">
        <v>381.88077999999996</v>
      </c>
      <c r="G37" s="646">
        <v>223.01442575844123</v>
      </c>
      <c r="H37" s="646">
        <v>158.86635424155872</v>
      </c>
      <c r="I37" s="647">
        <v>1.7123590938177036</v>
      </c>
      <c r="J37" s="648" t="s">
        <v>1</v>
      </c>
    </row>
    <row r="38" spans="1:10" ht="14.4" customHeight="1" x14ac:dyDescent="0.3">
      <c r="A38" s="644" t="s">
        <v>4569</v>
      </c>
      <c r="B38" s="645" t="s">
        <v>363</v>
      </c>
      <c r="C38" s="646">
        <v>0</v>
      </c>
      <c r="D38" s="646" t="s">
        <v>565</v>
      </c>
      <c r="E38" s="646"/>
      <c r="F38" s="646" t="s">
        <v>565</v>
      </c>
      <c r="G38" s="646" t="s">
        <v>565</v>
      </c>
      <c r="H38" s="646" t="s">
        <v>565</v>
      </c>
      <c r="I38" s="647" t="s">
        <v>565</v>
      </c>
      <c r="J38" s="648" t="s">
        <v>1</v>
      </c>
    </row>
    <row r="39" spans="1:10" ht="14.4" customHeight="1" x14ac:dyDescent="0.3">
      <c r="A39" s="644" t="s">
        <v>4569</v>
      </c>
      <c r="B39" s="645" t="s">
        <v>4571</v>
      </c>
      <c r="C39" s="646">
        <v>217.15201999999999</v>
      </c>
      <c r="D39" s="646">
        <v>159.53394</v>
      </c>
      <c r="E39" s="646"/>
      <c r="F39" s="646">
        <v>381.88077999999996</v>
      </c>
      <c r="G39" s="646">
        <v>223.01442575844123</v>
      </c>
      <c r="H39" s="646">
        <v>158.86635424155872</v>
      </c>
      <c r="I39" s="647">
        <v>1.7123590938177036</v>
      </c>
      <c r="J39" s="648" t="s">
        <v>572</v>
      </c>
    </row>
    <row r="40" spans="1:10" ht="14.4" customHeight="1" x14ac:dyDescent="0.3">
      <c r="A40" s="644" t="s">
        <v>565</v>
      </c>
      <c r="B40" s="645" t="s">
        <v>565</v>
      </c>
      <c r="C40" s="646" t="s">
        <v>565</v>
      </c>
      <c r="D40" s="646" t="s">
        <v>565</v>
      </c>
      <c r="E40" s="646"/>
      <c r="F40" s="646" t="s">
        <v>565</v>
      </c>
      <c r="G40" s="646" t="s">
        <v>565</v>
      </c>
      <c r="H40" s="646" t="s">
        <v>565</v>
      </c>
      <c r="I40" s="647" t="s">
        <v>565</v>
      </c>
      <c r="J40" s="648" t="s">
        <v>573</v>
      </c>
    </row>
    <row r="41" spans="1:10" ht="14.4" customHeight="1" x14ac:dyDescent="0.3">
      <c r="A41" s="644" t="s">
        <v>574</v>
      </c>
      <c r="B41" s="645" t="s">
        <v>575</v>
      </c>
      <c r="C41" s="646" t="s">
        <v>565</v>
      </c>
      <c r="D41" s="646" t="s">
        <v>565</v>
      </c>
      <c r="E41" s="646"/>
      <c r="F41" s="646" t="s">
        <v>565</v>
      </c>
      <c r="G41" s="646" t="s">
        <v>565</v>
      </c>
      <c r="H41" s="646" t="s">
        <v>565</v>
      </c>
      <c r="I41" s="647" t="s">
        <v>565</v>
      </c>
      <c r="J41" s="648" t="s">
        <v>0</v>
      </c>
    </row>
    <row r="42" spans="1:10" ht="14.4" customHeight="1" x14ac:dyDescent="0.3">
      <c r="A42" s="644" t="s">
        <v>574</v>
      </c>
      <c r="B42" s="645" t="s">
        <v>361</v>
      </c>
      <c r="C42" s="646">
        <v>4.9014799999989993</v>
      </c>
      <c r="D42" s="646">
        <v>2.1581400000000004</v>
      </c>
      <c r="E42" s="646"/>
      <c r="F42" s="646">
        <v>5.9616799999999994</v>
      </c>
      <c r="G42" s="646">
        <v>3.2749531855454168</v>
      </c>
      <c r="H42" s="646">
        <v>2.6867268144545826</v>
      </c>
      <c r="I42" s="647">
        <v>1.8203863268375637</v>
      </c>
      <c r="J42" s="648" t="s">
        <v>1</v>
      </c>
    </row>
    <row r="43" spans="1:10" ht="14.4" customHeight="1" x14ac:dyDescent="0.3">
      <c r="A43" s="644" t="s">
        <v>574</v>
      </c>
      <c r="B43" s="645" t="s">
        <v>362</v>
      </c>
      <c r="C43" s="646">
        <v>4.3086699999990001</v>
      </c>
      <c r="D43" s="646">
        <v>8.0435300000000005</v>
      </c>
      <c r="E43" s="646"/>
      <c r="F43" s="646">
        <v>6.1118399999999999</v>
      </c>
      <c r="G43" s="646">
        <v>6.7046270722349997</v>
      </c>
      <c r="H43" s="646">
        <v>-0.59278707223499971</v>
      </c>
      <c r="I43" s="647">
        <v>0.91158537740453427</v>
      </c>
      <c r="J43" s="648" t="s">
        <v>1</v>
      </c>
    </row>
    <row r="44" spans="1:10" ht="14.4" customHeight="1" x14ac:dyDescent="0.3">
      <c r="A44" s="644" t="s">
        <v>574</v>
      </c>
      <c r="B44" s="645" t="s">
        <v>365</v>
      </c>
      <c r="C44" s="646" t="s">
        <v>565</v>
      </c>
      <c r="D44" s="646">
        <v>0</v>
      </c>
      <c r="E44" s="646"/>
      <c r="F44" s="646">
        <v>0.39</v>
      </c>
      <c r="G44" s="646">
        <v>0.29025989651291667</v>
      </c>
      <c r="H44" s="646">
        <v>9.9740103487083343E-2</v>
      </c>
      <c r="I44" s="647">
        <v>1.3436234377718965</v>
      </c>
      <c r="J44" s="648" t="s">
        <v>1</v>
      </c>
    </row>
    <row r="45" spans="1:10" ht="14.4" customHeight="1" x14ac:dyDescent="0.3">
      <c r="A45" s="644" t="s">
        <v>574</v>
      </c>
      <c r="B45" s="645" t="s">
        <v>366</v>
      </c>
      <c r="C45" s="646">
        <v>0.29199999999999998</v>
      </c>
      <c r="D45" s="646">
        <v>0.43899999999999995</v>
      </c>
      <c r="E45" s="646"/>
      <c r="F45" s="646">
        <v>0.78499999999999992</v>
      </c>
      <c r="G45" s="646">
        <v>0.81465276502124995</v>
      </c>
      <c r="H45" s="646">
        <v>-2.9652765021250027E-2</v>
      </c>
      <c r="I45" s="647">
        <v>0.96360073114036926</v>
      </c>
      <c r="J45" s="648" t="s">
        <v>1</v>
      </c>
    </row>
    <row r="46" spans="1:10" ht="14.4" customHeight="1" x14ac:dyDescent="0.3">
      <c r="A46" s="644" t="s">
        <v>574</v>
      </c>
      <c r="B46" s="645" t="s">
        <v>576</v>
      </c>
      <c r="C46" s="646">
        <v>9.5021499999979984</v>
      </c>
      <c r="D46" s="646">
        <v>10.64067</v>
      </c>
      <c r="E46" s="646"/>
      <c r="F46" s="646">
        <v>13.248519999999999</v>
      </c>
      <c r="G46" s="646">
        <v>11.084492919314583</v>
      </c>
      <c r="H46" s="646">
        <v>2.1640270806854165</v>
      </c>
      <c r="I46" s="647">
        <v>1.1952301378545362</v>
      </c>
      <c r="J46" s="648" t="s">
        <v>572</v>
      </c>
    </row>
    <row r="47" spans="1:10" ht="14.4" customHeight="1" x14ac:dyDescent="0.3">
      <c r="A47" s="644" t="s">
        <v>565</v>
      </c>
      <c r="B47" s="645" t="s">
        <v>565</v>
      </c>
      <c r="C47" s="646" t="s">
        <v>565</v>
      </c>
      <c r="D47" s="646" t="s">
        <v>565</v>
      </c>
      <c r="E47" s="646"/>
      <c r="F47" s="646" t="s">
        <v>565</v>
      </c>
      <c r="G47" s="646" t="s">
        <v>565</v>
      </c>
      <c r="H47" s="646" t="s">
        <v>565</v>
      </c>
      <c r="I47" s="647" t="s">
        <v>565</v>
      </c>
      <c r="J47" s="648" t="s">
        <v>573</v>
      </c>
    </row>
    <row r="48" spans="1:10" ht="14.4" customHeight="1" x14ac:dyDescent="0.3">
      <c r="A48" s="644" t="s">
        <v>577</v>
      </c>
      <c r="B48" s="645" t="s">
        <v>578</v>
      </c>
      <c r="C48" s="646" t="s">
        <v>565</v>
      </c>
      <c r="D48" s="646" t="s">
        <v>565</v>
      </c>
      <c r="E48" s="646"/>
      <c r="F48" s="646" t="s">
        <v>565</v>
      </c>
      <c r="G48" s="646" t="s">
        <v>565</v>
      </c>
      <c r="H48" s="646" t="s">
        <v>565</v>
      </c>
      <c r="I48" s="647" t="s">
        <v>565</v>
      </c>
      <c r="J48" s="648" t="s">
        <v>0</v>
      </c>
    </row>
    <row r="49" spans="1:10" ht="14.4" customHeight="1" x14ac:dyDescent="0.3">
      <c r="A49" s="644" t="s">
        <v>577</v>
      </c>
      <c r="B49" s="645" t="s">
        <v>359</v>
      </c>
      <c r="C49" s="646">
        <v>363.59309000000002</v>
      </c>
      <c r="D49" s="646">
        <v>474.12025</v>
      </c>
      <c r="E49" s="646"/>
      <c r="F49" s="646">
        <v>387.87252000000001</v>
      </c>
      <c r="G49" s="646">
        <v>417.06834566427915</v>
      </c>
      <c r="H49" s="646">
        <v>-29.195825664279141</v>
      </c>
      <c r="I49" s="647">
        <v>0.92999750288462213</v>
      </c>
      <c r="J49" s="648" t="s">
        <v>1</v>
      </c>
    </row>
    <row r="50" spans="1:10" ht="14.4" customHeight="1" x14ac:dyDescent="0.3">
      <c r="A50" s="644" t="s">
        <v>577</v>
      </c>
      <c r="B50" s="645" t="s">
        <v>360</v>
      </c>
      <c r="C50" s="646">
        <v>0.41049999999999998</v>
      </c>
      <c r="D50" s="646">
        <v>0.42834000000000005</v>
      </c>
      <c r="E50" s="646"/>
      <c r="F50" s="646">
        <v>0.29383000000000004</v>
      </c>
      <c r="G50" s="646">
        <v>0.60877720666708335</v>
      </c>
      <c r="H50" s="646">
        <v>-0.31494720666708331</v>
      </c>
      <c r="I50" s="647">
        <v>0.48265604687904201</v>
      </c>
      <c r="J50" s="648" t="s">
        <v>1</v>
      </c>
    </row>
    <row r="51" spans="1:10" ht="14.4" customHeight="1" x14ac:dyDescent="0.3">
      <c r="A51" s="644" t="s">
        <v>577</v>
      </c>
      <c r="B51" s="645" t="s">
        <v>361</v>
      </c>
      <c r="C51" s="646">
        <v>85.803579999999997</v>
      </c>
      <c r="D51" s="646">
        <v>92.321020000000004</v>
      </c>
      <c r="E51" s="646"/>
      <c r="F51" s="646">
        <v>101.4716</v>
      </c>
      <c r="G51" s="646">
        <v>130.09202757702585</v>
      </c>
      <c r="H51" s="646">
        <v>-28.62042757702585</v>
      </c>
      <c r="I51" s="647">
        <v>0.77999860475631333</v>
      </c>
      <c r="J51" s="648" t="s">
        <v>1</v>
      </c>
    </row>
    <row r="52" spans="1:10" ht="14.4" customHeight="1" x14ac:dyDescent="0.3">
      <c r="A52" s="644" t="s">
        <v>577</v>
      </c>
      <c r="B52" s="645" t="s">
        <v>362</v>
      </c>
      <c r="C52" s="646">
        <v>638.19258000000002</v>
      </c>
      <c r="D52" s="646">
        <v>934.72271000000092</v>
      </c>
      <c r="E52" s="646"/>
      <c r="F52" s="646">
        <v>669.93597</v>
      </c>
      <c r="G52" s="646">
        <v>917.14725100582928</v>
      </c>
      <c r="H52" s="646">
        <v>-247.21128100582928</v>
      </c>
      <c r="I52" s="647">
        <v>0.7304562808919568</v>
      </c>
      <c r="J52" s="648" t="s">
        <v>1</v>
      </c>
    </row>
    <row r="53" spans="1:10" ht="14.4" customHeight="1" x14ac:dyDescent="0.3">
      <c r="A53" s="644" t="s">
        <v>577</v>
      </c>
      <c r="B53" s="645" t="s">
        <v>363</v>
      </c>
      <c r="C53" s="646">
        <v>28.064399999999001</v>
      </c>
      <c r="D53" s="646">
        <v>78.37315000000001</v>
      </c>
      <c r="E53" s="646"/>
      <c r="F53" s="646">
        <v>102.15078</v>
      </c>
      <c r="G53" s="646">
        <v>65.204045755220406</v>
      </c>
      <c r="H53" s="646">
        <v>36.946734244779591</v>
      </c>
      <c r="I53" s="647">
        <v>1.5666325427639824</v>
      </c>
      <c r="J53" s="648" t="s">
        <v>1</v>
      </c>
    </row>
    <row r="54" spans="1:10" ht="14.4" customHeight="1" x14ac:dyDescent="0.3">
      <c r="A54" s="644" t="s">
        <v>577</v>
      </c>
      <c r="B54" s="645" t="s">
        <v>365</v>
      </c>
      <c r="C54" s="646">
        <v>3.8359999999990002</v>
      </c>
      <c r="D54" s="646">
        <v>8.2482500000000005</v>
      </c>
      <c r="E54" s="646"/>
      <c r="F54" s="646">
        <v>12.96725</v>
      </c>
      <c r="G54" s="646">
        <v>11.080463477774584</v>
      </c>
      <c r="H54" s="646">
        <v>1.8867865222254157</v>
      </c>
      <c r="I54" s="647">
        <v>1.1702804694054514</v>
      </c>
      <c r="J54" s="648" t="s">
        <v>1</v>
      </c>
    </row>
    <row r="55" spans="1:10" ht="14.4" customHeight="1" x14ac:dyDescent="0.3">
      <c r="A55" s="644" t="s">
        <v>577</v>
      </c>
      <c r="B55" s="645" t="s">
        <v>366</v>
      </c>
      <c r="C55" s="646">
        <v>40.936499999999</v>
      </c>
      <c r="D55" s="646">
        <v>60.567210000000003</v>
      </c>
      <c r="E55" s="646"/>
      <c r="F55" s="646">
        <v>51.3536</v>
      </c>
      <c r="G55" s="646">
        <v>53.426627582487917</v>
      </c>
      <c r="H55" s="646">
        <v>-2.0730275824879172</v>
      </c>
      <c r="I55" s="647">
        <v>0.96119860683163516</v>
      </c>
      <c r="J55" s="648" t="s">
        <v>1</v>
      </c>
    </row>
    <row r="56" spans="1:10" ht="14.4" customHeight="1" x14ac:dyDescent="0.3">
      <c r="A56" s="644" t="s">
        <v>577</v>
      </c>
      <c r="B56" s="645" t="s">
        <v>367</v>
      </c>
      <c r="C56" s="646">
        <v>116.66434</v>
      </c>
      <c r="D56" s="646">
        <v>103.68894999999999</v>
      </c>
      <c r="E56" s="646"/>
      <c r="F56" s="646">
        <v>77.66825</v>
      </c>
      <c r="G56" s="646">
        <v>80.215217265479168</v>
      </c>
      <c r="H56" s="646">
        <v>-2.546967265479168</v>
      </c>
      <c r="I56" s="647">
        <v>0.96824832803170302</v>
      </c>
      <c r="J56" s="648" t="s">
        <v>1</v>
      </c>
    </row>
    <row r="57" spans="1:10" ht="14.4" customHeight="1" x14ac:dyDescent="0.3">
      <c r="A57" s="644" t="s">
        <v>577</v>
      </c>
      <c r="B57" s="645" t="s">
        <v>368</v>
      </c>
      <c r="C57" s="646" t="s">
        <v>565</v>
      </c>
      <c r="D57" s="646" t="s">
        <v>565</v>
      </c>
      <c r="E57" s="646"/>
      <c r="F57" s="646">
        <v>90.091470000000001</v>
      </c>
      <c r="G57" s="646">
        <v>0</v>
      </c>
      <c r="H57" s="646">
        <v>90.091470000000001</v>
      </c>
      <c r="I57" s="647" t="s">
        <v>565</v>
      </c>
      <c r="J57" s="648" t="s">
        <v>1</v>
      </c>
    </row>
    <row r="58" spans="1:10" ht="14.4" customHeight="1" x14ac:dyDescent="0.3">
      <c r="A58" s="644" t="s">
        <v>577</v>
      </c>
      <c r="B58" s="645" t="s">
        <v>579</v>
      </c>
      <c r="C58" s="646">
        <v>1277.500989999997</v>
      </c>
      <c r="D58" s="646">
        <v>1752.469880000001</v>
      </c>
      <c r="E58" s="646"/>
      <c r="F58" s="646">
        <v>1493.8052699999998</v>
      </c>
      <c r="G58" s="646">
        <v>1674.8427555347637</v>
      </c>
      <c r="H58" s="646">
        <v>-181.03748553476385</v>
      </c>
      <c r="I58" s="647">
        <v>0.89190777167796864</v>
      </c>
      <c r="J58" s="648" t="s">
        <v>572</v>
      </c>
    </row>
    <row r="59" spans="1:10" ht="14.4" customHeight="1" x14ac:dyDescent="0.3">
      <c r="A59" s="644" t="s">
        <v>565</v>
      </c>
      <c r="B59" s="645" t="s">
        <v>565</v>
      </c>
      <c r="C59" s="646" t="s">
        <v>565</v>
      </c>
      <c r="D59" s="646" t="s">
        <v>565</v>
      </c>
      <c r="E59" s="646"/>
      <c r="F59" s="646" t="s">
        <v>565</v>
      </c>
      <c r="G59" s="646" t="s">
        <v>565</v>
      </c>
      <c r="H59" s="646" t="s">
        <v>565</v>
      </c>
      <c r="I59" s="647" t="s">
        <v>565</v>
      </c>
      <c r="J59" s="648" t="s">
        <v>573</v>
      </c>
    </row>
    <row r="60" spans="1:10" ht="14.4" customHeight="1" x14ac:dyDescent="0.3">
      <c r="A60" s="644" t="s">
        <v>580</v>
      </c>
      <c r="B60" s="645" t="s">
        <v>581</v>
      </c>
      <c r="C60" s="646" t="s">
        <v>565</v>
      </c>
      <c r="D60" s="646" t="s">
        <v>565</v>
      </c>
      <c r="E60" s="646"/>
      <c r="F60" s="646" t="s">
        <v>565</v>
      </c>
      <c r="G60" s="646" t="s">
        <v>565</v>
      </c>
      <c r="H60" s="646" t="s">
        <v>565</v>
      </c>
      <c r="I60" s="647" t="s">
        <v>565</v>
      </c>
      <c r="J60" s="648" t="s">
        <v>0</v>
      </c>
    </row>
    <row r="61" spans="1:10" ht="14.4" customHeight="1" x14ac:dyDescent="0.3">
      <c r="A61" s="644" t="s">
        <v>580</v>
      </c>
      <c r="B61" s="645" t="s">
        <v>4568</v>
      </c>
      <c r="C61" s="646" t="s">
        <v>565</v>
      </c>
      <c r="D61" s="646">
        <v>0</v>
      </c>
      <c r="E61" s="646"/>
      <c r="F61" s="646" t="s">
        <v>565</v>
      </c>
      <c r="G61" s="646" t="s">
        <v>565</v>
      </c>
      <c r="H61" s="646" t="s">
        <v>565</v>
      </c>
      <c r="I61" s="647" t="s">
        <v>565</v>
      </c>
      <c r="J61" s="648" t="s">
        <v>1</v>
      </c>
    </row>
    <row r="62" spans="1:10" ht="14.4" customHeight="1" x14ac:dyDescent="0.3">
      <c r="A62" s="644" t="s">
        <v>580</v>
      </c>
      <c r="B62" s="645" t="s">
        <v>357</v>
      </c>
      <c r="C62" s="646">
        <v>1939.2868299999991</v>
      </c>
      <c r="D62" s="646">
        <v>1588.0654200000022</v>
      </c>
      <c r="E62" s="646"/>
      <c r="F62" s="646">
        <v>1479.49532</v>
      </c>
      <c r="G62" s="646">
        <v>1512.0832857063749</v>
      </c>
      <c r="H62" s="646">
        <v>-32.587965706374916</v>
      </c>
      <c r="I62" s="647">
        <v>0.97844829976336167</v>
      </c>
      <c r="J62" s="648" t="s">
        <v>1</v>
      </c>
    </row>
    <row r="63" spans="1:10" ht="14.4" customHeight="1" x14ac:dyDescent="0.3">
      <c r="A63" s="644" t="s">
        <v>580</v>
      </c>
      <c r="B63" s="645" t="s">
        <v>358</v>
      </c>
      <c r="C63" s="646" t="s">
        <v>565</v>
      </c>
      <c r="D63" s="646">
        <v>278.88650000000001</v>
      </c>
      <c r="E63" s="646"/>
      <c r="F63" s="646">
        <v>563.10493999999994</v>
      </c>
      <c r="G63" s="646">
        <v>272.91665807045291</v>
      </c>
      <c r="H63" s="646">
        <v>290.18828192954703</v>
      </c>
      <c r="I63" s="647">
        <v>2.063285341324367</v>
      </c>
      <c r="J63" s="648" t="s">
        <v>1</v>
      </c>
    </row>
    <row r="64" spans="1:10" ht="14.4" customHeight="1" x14ac:dyDescent="0.3">
      <c r="A64" s="644" t="s">
        <v>580</v>
      </c>
      <c r="B64" s="645" t="s">
        <v>359</v>
      </c>
      <c r="C64" s="646">
        <v>1.0672200000000001</v>
      </c>
      <c r="D64" s="646">
        <v>1.82952</v>
      </c>
      <c r="E64" s="646"/>
      <c r="F64" s="646">
        <v>28.92184</v>
      </c>
      <c r="G64" s="646">
        <v>42.160583261478337</v>
      </c>
      <c r="H64" s="646">
        <v>-13.238743261478337</v>
      </c>
      <c r="I64" s="647">
        <v>0.68599240718819865</v>
      </c>
      <c r="J64" s="648" t="s">
        <v>1</v>
      </c>
    </row>
    <row r="65" spans="1:10" ht="14.4" customHeight="1" x14ac:dyDescent="0.3">
      <c r="A65" s="644" t="s">
        <v>580</v>
      </c>
      <c r="B65" s="645" t="s">
        <v>360</v>
      </c>
      <c r="C65" s="646">
        <v>5.4210000000000001E-2</v>
      </c>
      <c r="D65" s="646">
        <v>0</v>
      </c>
      <c r="E65" s="646"/>
      <c r="F65" s="646">
        <v>0</v>
      </c>
      <c r="G65" s="646">
        <v>0.22455610041791668</v>
      </c>
      <c r="H65" s="646">
        <v>-0.22455610041791668</v>
      </c>
      <c r="I65" s="647">
        <v>0</v>
      </c>
      <c r="J65" s="648" t="s">
        <v>1</v>
      </c>
    </row>
    <row r="66" spans="1:10" ht="14.4" customHeight="1" x14ac:dyDescent="0.3">
      <c r="A66" s="644" t="s">
        <v>580</v>
      </c>
      <c r="B66" s="645" t="s">
        <v>361</v>
      </c>
      <c r="C66" s="646">
        <v>128.75014999999999</v>
      </c>
      <c r="D66" s="646">
        <v>185.95477</v>
      </c>
      <c r="E66" s="646"/>
      <c r="F66" s="646">
        <v>149.13636</v>
      </c>
      <c r="G66" s="646">
        <v>159.99967886901624</v>
      </c>
      <c r="H66" s="646">
        <v>-10.86331886901624</v>
      </c>
      <c r="I66" s="647">
        <v>0.93210412079695804</v>
      </c>
      <c r="J66" s="648" t="s">
        <v>1</v>
      </c>
    </row>
    <row r="67" spans="1:10" ht="14.4" customHeight="1" x14ac:dyDescent="0.3">
      <c r="A67" s="644" t="s">
        <v>580</v>
      </c>
      <c r="B67" s="645" t="s">
        <v>362</v>
      </c>
      <c r="C67" s="646">
        <v>7277.5652700000001</v>
      </c>
      <c r="D67" s="646">
        <v>8437.0386700000108</v>
      </c>
      <c r="E67" s="646"/>
      <c r="F67" s="646">
        <v>9298.8285200000009</v>
      </c>
      <c r="G67" s="646">
        <v>8156.9911407049167</v>
      </c>
      <c r="H67" s="646">
        <v>1141.8373792950842</v>
      </c>
      <c r="I67" s="647">
        <v>1.1399826675791151</v>
      </c>
      <c r="J67" s="648" t="s">
        <v>1</v>
      </c>
    </row>
    <row r="68" spans="1:10" ht="14.4" customHeight="1" x14ac:dyDescent="0.3">
      <c r="A68" s="644" t="s">
        <v>580</v>
      </c>
      <c r="B68" s="645" t="s">
        <v>363</v>
      </c>
      <c r="C68" s="646">
        <v>320.81348000000003</v>
      </c>
      <c r="D68" s="646">
        <v>363.00620000000004</v>
      </c>
      <c r="E68" s="646"/>
      <c r="F68" s="646">
        <v>377.13380000000001</v>
      </c>
      <c r="G68" s="646">
        <v>383.23223535036709</v>
      </c>
      <c r="H68" s="646">
        <v>-6.0984353503670832</v>
      </c>
      <c r="I68" s="647">
        <v>0.98408684137754843</v>
      </c>
      <c r="J68" s="648" t="s">
        <v>1</v>
      </c>
    </row>
    <row r="69" spans="1:10" ht="14.4" customHeight="1" x14ac:dyDescent="0.3">
      <c r="A69" s="644" t="s">
        <v>580</v>
      </c>
      <c r="B69" s="645" t="s">
        <v>364</v>
      </c>
      <c r="C69" s="646">
        <v>761.19123000000002</v>
      </c>
      <c r="D69" s="646">
        <v>678.33635000000106</v>
      </c>
      <c r="E69" s="646"/>
      <c r="F69" s="646">
        <v>755.25083999999993</v>
      </c>
      <c r="G69" s="646">
        <v>804.16664133736663</v>
      </c>
      <c r="H69" s="646">
        <v>-48.915801337366702</v>
      </c>
      <c r="I69" s="647">
        <v>0.93917205859718644</v>
      </c>
      <c r="J69" s="648" t="s">
        <v>1</v>
      </c>
    </row>
    <row r="70" spans="1:10" ht="14.4" customHeight="1" x14ac:dyDescent="0.3">
      <c r="A70" s="644" t="s">
        <v>580</v>
      </c>
      <c r="B70" s="645" t="s">
        <v>365</v>
      </c>
      <c r="C70" s="646">
        <v>82.719780000000014</v>
      </c>
      <c r="D70" s="646">
        <v>85.515819999999991</v>
      </c>
      <c r="E70" s="646"/>
      <c r="F70" s="646">
        <v>11.81277</v>
      </c>
      <c r="G70" s="646">
        <v>89.550026142794579</v>
      </c>
      <c r="H70" s="646">
        <v>-77.737256142794578</v>
      </c>
      <c r="I70" s="647">
        <v>0.131912524304165</v>
      </c>
      <c r="J70" s="648" t="s">
        <v>1</v>
      </c>
    </row>
    <row r="71" spans="1:10" ht="14.4" customHeight="1" x14ac:dyDescent="0.3">
      <c r="A71" s="644" t="s">
        <v>580</v>
      </c>
      <c r="B71" s="645" t="s">
        <v>366</v>
      </c>
      <c r="C71" s="646">
        <v>31.173079999999</v>
      </c>
      <c r="D71" s="646">
        <v>33.816650000000003</v>
      </c>
      <c r="E71" s="646"/>
      <c r="F71" s="646">
        <v>31.601030000000002</v>
      </c>
      <c r="G71" s="646">
        <v>31.553980140855003</v>
      </c>
      <c r="H71" s="646">
        <v>4.7049859144998152E-2</v>
      </c>
      <c r="I71" s="647">
        <v>1.0014910911059387</v>
      </c>
      <c r="J71" s="648" t="s">
        <v>1</v>
      </c>
    </row>
    <row r="72" spans="1:10" ht="14.4" customHeight="1" x14ac:dyDescent="0.3">
      <c r="A72" s="644" t="s">
        <v>580</v>
      </c>
      <c r="B72" s="645" t="s">
        <v>367</v>
      </c>
      <c r="C72" s="646">
        <v>1299.2900399999999</v>
      </c>
      <c r="D72" s="646">
        <v>1285.2416200000011</v>
      </c>
      <c r="E72" s="646"/>
      <c r="F72" s="646">
        <v>1257.2383200000011</v>
      </c>
      <c r="G72" s="646">
        <v>1183.1180762759168</v>
      </c>
      <c r="H72" s="646">
        <v>74.120243724084276</v>
      </c>
      <c r="I72" s="647">
        <v>1.062648221855752</v>
      </c>
      <c r="J72" s="648" t="s">
        <v>1</v>
      </c>
    </row>
    <row r="73" spans="1:10" ht="14.4" customHeight="1" x14ac:dyDescent="0.3">
      <c r="A73" s="644" t="s">
        <v>580</v>
      </c>
      <c r="B73" s="645" t="s">
        <v>368</v>
      </c>
      <c r="C73" s="646" t="s">
        <v>565</v>
      </c>
      <c r="D73" s="646" t="s">
        <v>565</v>
      </c>
      <c r="E73" s="646"/>
      <c r="F73" s="646">
        <v>262.79106999999999</v>
      </c>
      <c r="G73" s="646">
        <v>0</v>
      </c>
      <c r="H73" s="646">
        <v>262.79106999999999</v>
      </c>
      <c r="I73" s="647" t="s">
        <v>565</v>
      </c>
      <c r="J73" s="648" t="s">
        <v>1</v>
      </c>
    </row>
    <row r="74" spans="1:10" ht="14.4" customHeight="1" x14ac:dyDescent="0.3">
      <c r="A74" s="644" t="s">
        <v>580</v>
      </c>
      <c r="B74" s="645" t="s">
        <v>370</v>
      </c>
      <c r="C74" s="646">
        <v>261.75454999999999</v>
      </c>
      <c r="D74" s="646">
        <v>33.635249999999999</v>
      </c>
      <c r="E74" s="646"/>
      <c r="F74" s="646">
        <v>51.341670000000001</v>
      </c>
      <c r="G74" s="646">
        <v>25.832690498334166</v>
      </c>
      <c r="H74" s="646">
        <v>25.508979501665834</v>
      </c>
      <c r="I74" s="647">
        <v>1.9874689399197809</v>
      </c>
      <c r="J74" s="648" t="s">
        <v>1</v>
      </c>
    </row>
    <row r="75" spans="1:10" ht="14.4" customHeight="1" x14ac:dyDescent="0.3">
      <c r="A75" s="644" t="s">
        <v>580</v>
      </c>
      <c r="B75" s="645" t="s">
        <v>582</v>
      </c>
      <c r="C75" s="646">
        <v>12103.665839999998</v>
      </c>
      <c r="D75" s="646">
        <v>12971.326770000016</v>
      </c>
      <c r="E75" s="646"/>
      <c r="F75" s="646">
        <v>14266.656480000001</v>
      </c>
      <c r="G75" s="646">
        <v>12661.829552458292</v>
      </c>
      <c r="H75" s="646">
        <v>1604.8269275417097</v>
      </c>
      <c r="I75" s="647">
        <v>1.1267452638572388</v>
      </c>
      <c r="J75" s="648" t="s">
        <v>572</v>
      </c>
    </row>
    <row r="76" spans="1:10" ht="14.4" customHeight="1" x14ac:dyDescent="0.3">
      <c r="A76" s="644" t="s">
        <v>565</v>
      </c>
      <c r="B76" s="645" t="s">
        <v>565</v>
      </c>
      <c r="C76" s="646" t="s">
        <v>565</v>
      </c>
      <c r="D76" s="646" t="s">
        <v>565</v>
      </c>
      <c r="E76" s="646"/>
      <c r="F76" s="646" t="s">
        <v>565</v>
      </c>
      <c r="G76" s="646" t="s">
        <v>565</v>
      </c>
      <c r="H76" s="646" t="s">
        <v>565</v>
      </c>
      <c r="I76" s="647" t="s">
        <v>565</v>
      </c>
      <c r="J76" s="648" t="s">
        <v>573</v>
      </c>
    </row>
    <row r="77" spans="1:10" ht="14.4" customHeight="1" x14ac:dyDescent="0.3">
      <c r="A77" s="644" t="s">
        <v>563</v>
      </c>
      <c r="B77" s="645" t="s">
        <v>567</v>
      </c>
      <c r="C77" s="646">
        <v>13921.091459999989</v>
      </c>
      <c r="D77" s="646">
        <v>15316.725630000017</v>
      </c>
      <c r="E77" s="646"/>
      <c r="F77" s="646">
        <v>16634.658240000004</v>
      </c>
      <c r="G77" s="646">
        <v>14994.16555236545</v>
      </c>
      <c r="H77" s="646">
        <v>1640.4926876345544</v>
      </c>
      <c r="I77" s="647">
        <v>1.1094087351447013</v>
      </c>
      <c r="J77" s="648" t="s">
        <v>568</v>
      </c>
    </row>
  </sheetData>
  <mergeCells count="3">
    <mergeCell ref="A1:I1"/>
    <mergeCell ref="F3:I3"/>
    <mergeCell ref="C4:D4"/>
  </mergeCells>
  <conditionalFormatting sqref="F21 F78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7">
    <cfRule type="expression" dxfId="29" priority="5">
      <formula>$H22&gt;0</formula>
    </cfRule>
  </conditionalFormatting>
  <conditionalFormatting sqref="A22:A77">
    <cfRule type="expression" dxfId="28" priority="2">
      <formula>AND($J22&lt;&gt;"mezeraKL",$J22&lt;&gt;"")</formula>
    </cfRule>
  </conditionalFormatting>
  <conditionalFormatting sqref="I22:I77">
    <cfRule type="expression" dxfId="27" priority="6">
      <formula>$I22&gt;1</formula>
    </cfRule>
  </conditionalFormatting>
  <conditionalFormatting sqref="B22:B77">
    <cfRule type="expression" dxfId="26" priority="1">
      <formula>OR($J22="NS",$J22="SumaNS",$J22="Účet")</formula>
    </cfRule>
  </conditionalFormatting>
  <conditionalFormatting sqref="A22:D77 F22:I77">
    <cfRule type="expression" dxfId="25" priority="8">
      <formula>AND($J22&lt;&gt;"",$J22&lt;&gt;"mezeraKL")</formula>
    </cfRule>
  </conditionalFormatting>
  <conditionalFormatting sqref="B22:D77 F22:I77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7 F22:I77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5725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43.142378063733752</v>
      </c>
      <c r="J3" s="207">
        <f>SUBTOTAL(9,J5:J1048576)</f>
        <v>385984</v>
      </c>
      <c r="K3" s="208">
        <f>SUBTOTAL(9,K5:K1048576)</f>
        <v>16652267.654552208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563</v>
      </c>
      <c r="B5" s="736" t="s">
        <v>564</v>
      </c>
      <c r="C5" s="739" t="s">
        <v>569</v>
      </c>
      <c r="D5" s="754" t="s">
        <v>3248</v>
      </c>
      <c r="E5" s="739" t="s">
        <v>5698</v>
      </c>
      <c r="F5" s="754" t="s">
        <v>5699</v>
      </c>
      <c r="G5" s="739" t="s">
        <v>4572</v>
      </c>
      <c r="H5" s="739" t="s">
        <v>4573</v>
      </c>
      <c r="I5" s="229">
        <v>0.39</v>
      </c>
      <c r="J5" s="229">
        <v>1300</v>
      </c>
      <c r="K5" s="749">
        <v>507</v>
      </c>
    </row>
    <row r="6" spans="1:11" ht="14.4" customHeight="1" x14ac:dyDescent="0.3">
      <c r="A6" s="660" t="s">
        <v>563</v>
      </c>
      <c r="B6" s="661" t="s">
        <v>564</v>
      </c>
      <c r="C6" s="662" t="s">
        <v>569</v>
      </c>
      <c r="D6" s="663" t="s">
        <v>3248</v>
      </c>
      <c r="E6" s="662" t="s">
        <v>5698</v>
      </c>
      <c r="F6" s="663" t="s">
        <v>5699</v>
      </c>
      <c r="G6" s="662" t="s">
        <v>4574</v>
      </c>
      <c r="H6" s="662" t="s">
        <v>4575</v>
      </c>
      <c r="I6" s="664">
        <v>34.69</v>
      </c>
      <c r="J6" s="664">
        <v>12</v>
      </c>
      <c r="K6" s="665">
        <v>416.29</v>
      </c>
    </row>
    <row r="7" spans="1:11" ht="14.4" customHeight="1" x14ac:dyDescent="0.3">
      <c r="A7" s="660" t="s">
        <v>563</v>
      </c>
      <c r="B7" s="661" t="s">
        <v>564</v>
      </c>
      <c r="C7" s="662" t="s">
        <v>569</v>
      </c>
      <c r="D7" s="663" t="s">
        <v>3248</v>
      </c>
      <c r="E7" s="662" t="s">
        <v>5698</v>
      </c>
      <c r="F7" s="663" t="s">
        <v>5699</v>
      </c>
      <c r="G7" s="662" t="s">
        <v>4576</v>
      </c>
      <c r="H7" s="662" t="s">
        <v>4577</v>
      </c>
      <c r="I7" s="664">
        <v>2.4340000000000002</v>
      </c>
      <c r="J7" s="664">
        <v>120</v>
      </c>
      <c r="K7" s="665">
        <v>291.40000000000003</v>
      </c>
    </row>
    <row r="8" spans="1:11" ht="14.4" customHeight="1" x14ac:dyDescent="0.3">
      <c r="A8" s="660" t="s">
        <v>563</v>
      </c>
      <c r="B8" s="661" t="s">
        <v>564</v>
      </c>
      <c r="C8" s="662" t="s">
        <v>569</v>
      </c>
      <c r="D8" s="663" t="s">
        <v>3248</v>
      </c>
      <c r="E8" s="662" t="s">
        <v>5698</v>
      </c>
      <c r="F8" s="663" t="s">
        <v>5699</v>
      </c>
      <c r="G8" s="662" t="s">
        <v>4578</v>
      </c>
      <c r="H8" s="662" t="s">
        <v>4579</v>
      </c>
      <c r="I8" s="664">
        <v>3.8725000000000001</v>
      </c>
      <c r="J8" s="664">
        <v>80</v>
      </c>
      <c r="K8" s="665">
        <v>309.8</v>
      </c>
    </row>
    <row r="9" spans="1:11" ht="14.4" customHeight="1" x14ac:dyDescent="0.3">
      <c r="A9" s="660" t="s">
        <v>563</v>
      </c>
      <c r="B9" s="661" t="s">
        <v>564</v>
      </c>
      <c r="C9" s="662" t="s">
        <v>569</v>
      </c>
      <c r="D9" s="663" t="s">
        <v>3248</v>
      </c>
      <c r="E9" s="662" t="s">
        <v>5698</v>
      </c>
      <c r="F9" s="663" t="s">
        <v>5699</v>
      </c>
      <c r="G9" s="662" t="s">
        <v>4580</v>
      </c>
      <c r="H9" s="662" t="s">
        <v>4581</v>
      </c>
      <c r="I9" s="664">
        <v>139.52000000000001</v>
      </c>
      <c r="J9" s="664">
        <v>30</v>
      </c>
      <c r="K9" s="665">
        <v>4185.54</v>
      </c>
    </row>
    <row r="10" spans="1:11" ht="14.4" customHeight="1" x14ac:dyDescent="0.3">
      <c r="A10" s="660" t="s">
        <v>563</v>
      </c>
      <c r="B10" s="661" t="s">
        <v>564</v>
      </c>
      <c r="C10" s="662" t="s">
        <v>569</v>
      </c>
      <c r="D10" s="663" t="s">
        <v>3248</v>
      </c>
      <c r="E10" s="662" t="s">
        <v>5698</v>
      </c>
      <c r="F10" s="663" t="s">
        <v>5699</v>
      </c>
      <c r="G10" s="662" t="s">
        <v>4582</v>
      </c>
      <c r="H10" s="662" t="s">
        <v>4583</v>
      </c>
      <c r="I10" s="664">
        <v>8.52</v>
      </c>
      <c r="J10" s="664">
        <v>2</v>
      </c>
      <c r="K10" s="665">
        <v>17.04</v>
      </c>
    </row>
    <row r="11" spans="1:11" ht="14.4" customHeight="1" x14ac:dyDescent="0.3">
      <c r="A11" s="660" t="s">
        <v>563</v>
      </c>
      <c r="B11" s="661" t="s">
        <v>564</v>
      </c>
      <c r="C11" s="662" t="s">
        <v>569</v>
      </c>
      <c r="D11" s="663" t="s">
        <v>3248</v>
      </c>
      <c r="E11" s="662" t="s">
        <v>5698</v>
      </c>
      <c r="F11" s="663" t="s">
        <v>5699</v>
      </c>
      <c r="G11" s="662" t="s">
        <v>4584</v>
      </c>
      <c r="H11" s="662" t="s">
        <v>4585</v>
      </c>
      <c r="I11" s="664">
        <v>27.71</v>
      </c>
      <c r="J11" s="664">
        <v>96</v>
      </c>
      <c r="K11" s="665">
        <v>2660.1600000000003</v>
      </c>
    </row>
    <row r="12" spans="1:11" ht="14.4" customHeight="1" x14ac:dyDescent="0.3">
      <c r="A12" s="660" t="s">
        <v>563</v>
      </c>
      <c r="B12" s="661" t="s">
        <v>564</v>
      </c>
      <c r="C12" s="662" t="s">
        <v>569</v>
      </c>
      <c r="D12" s="663" t="s">
        <v>3248</v>
      </c>
      <c r="E12" s="662" t="s">
        <v>5698</v>
      </c>
      <c r="F12" s="663" t="s">
        <v>5699</v>
      </c>
      <c r="G12" s="662" t="s">
        <v>4586</v>
      </c>
      <c r="H12" s="662" t="s">
        <v>4587</v>
      </c>
      <c r="I12" s="664">
        <v>3.9525000000000001</v>
      </c>
      <c r="J12" s="664">
        <v>180</v>
      </c>
      <c r="K12" s="665">
        <v>712.3</v>
      </c>
    </row>
    <row r="13" spans="1:11" ht="14.4" customHeight="1" x14ac:dyDescent="0.3">
      <c r="A13" s="660" t="s">
        <v>563</v>
      </c>
      <c r="B13" s="661" t="s">
        <v>564</v>
      </c>
      <c r="C13" s="662" t="s">
        <v>569</v>
      </c>
      <c r="D13" s="663" t="s">
        <v>3248</v>
      </c>
      <c r="E13" s="662" t="s">
        <v>5698</v>
      </c>
      <c r="F13" s="663" t="s">
        <v>5699</v>
      </c>
      <c r="G13" s="662" t="s">
        <v>4588</v>
      </c>
      <c r="H13" s="662" t="s">
        <v>4589</v>
      </c>
      <c r="I13" s="664">
        <v>6.0033333333333339</v>
      </c>
      <c r="J13" s="664">
        <v>150</v>
      </c>
      <c r="K13" s="665">
        <v>900.5</v>
      </c>
    </row>
    <row r="14" spans="1:11" ht="14.4" customHeight="1" x14ac:dyDescent="0.3">
      <c r="A14" s="660" t="s">
        <v>563</v>
      </c>
      <c r="B14" s="661" t="s">
        <v>564</v>
      </c>
      <c r="C14" s="662" t="s">
        <v>569</v>
      </c>
      <c r="D14" s="663" t="s">
        <v>3248</v>
      </c>
      <c r="E14" s="662" t="s">
        <v>5698</v>
      </c>
      <c r="F14" s="663" t="s">
        <v>5699</v>
      </c>
      <c r="G14" s="662" t="s">
        <v>4590</v>
      </c>
      <c r="H14" s="662" t="s">
        <v>4591</v>
      </c>
      <c r="I14" s="664">
        <v>0.88000000000000012</v>
      </c>
      <c r="J14" s="664">
        <v>2500</v>
      </c>
      <c r="K14" s="665">
        <v>2200</v>
      </c>
    </row>
    <row r="15" spans="1:11" ht="14.4" customHeight="1" x14ac:dyDescent="0.3">
      <c r="A15" s="660" t="s">
        <v>563</v>
      </c>
      <c r="B15" s="661" t="s">
        <v>564</v>
      </c>
      <c r="C15" s="662" t="s">
        <v>569</v>
      </c>
      <c r="D15" s="663" t="s">
        <v>3248</v>
      </c>
      <c r="E15" s="662" t="s">
        <v>5698</v>
      </c>
      <c r="F15" s="663" t="s">
        <v>5699</v>
      </c>
      <c r="G15" s="662" t="s">
        <v>4592</v>
      </c>
      <c r="H15" s="662" t="s">
        <v>4593</v>
      </c>
      <c r="I15" s="664">
        <v>1.42</v>
      </c>
      <c r="J15" s="664">
        <v>400</v>
      </c>
      <c r="K15" s="665">
        <v>568.65</v>
      </c>
    </row>
    <row r="16" spans="1:11" ht="14.4" customHeight="1" x14ac:dyDescent="0.3">
      <c r="A16" s="660" t="s">
        <v>563</v>
      </c>
      <c r="B16" s="661" t="s">
        <v>564</v>
      </c>
      <c r="C16" s="662" t="s">
        <v>569</v>
      </c>
      <c r="D16" s="663" t="s">
        <v>3248</v>
      </c>
      <c r="E16" s="662" t="s">
        <v>5698</v>
      </c>
      <c r="F16" s="663" t="s">
        <v>5699</v>
      </c>
      <c r="G16" s="662" t="s">
        <v>4594</v>
      </c>
      <c r="H16" s="662" t="s">
        <v>4595</v>
      </c>
      <c r="I16" s="664">
        <v>0.14000000000000001</v>
      </c>
      <c r="J16" s="664">
        <v>100</v>
      </c>
      <c r="K16" s="665">
        <v>14</v>
      </c>
    </row>
    <row r="17" spans="1:11" ht="14.4" customHeight="1" x14ac:dyDescent="0.3">
      <c r="A17" s="660" t="s">
        <v>563</v>
      </c>
      <c r="B17" s="661" t="s">
        <v>564</v>
      </c>
      <c r="C17" s="662" t="s">
        <v>569</v>
      </c>
      <c r="D17" s="663" t="s">
        <v>3248</v>
      </c>
      <c r="E17" s="662" t="s">
        <v>5698</v>
      </c>
      <c r="F17" s="663" t="s">
        <v>5699</v>
      </c>
      <c r="G17" s="662" t="s">
        <v>4596</v>
      </c>
      <c r="H17" s="662" t="s">
        <v>4597</v>
      </c>
      <c r="I17" s="664">
        <v>129.26</v>
      </c>
      <c r="J17" s="664">
        <v>20</v>
      </c>
      <c r="K17" s="665">
        <v>2585.1999999999998</v>
      </c>
    </row>
    <row r="18" spans="1:11" ht="14.4" customHeight="1" x14ac:dyDescent="0.3">
      <c r="A18" s="660" t="s">
        <v>563</v>
      </c>
      <c r="B18" s="661" t="s">
        <v>564</v>
      </c>
      <c r="C18" s="662" t="s">
        <v>569</v>
      </c>
      <c r="D18" s="663" t="s">
        <v>3248</v>
      </c>
      <c r="E18" s="662" t="s">
        <v>5698</v>
      </c>
      <c r="F18" s="663" t="s">
        <v>5699</v>
      </c>
      <c r="G18" s="662" t="s">
        <v>4598</v>
      </c>
      <c r="H18" s="662" t="s">
        <v>4599</v>
      </c>
      <c r="I18" s="664">
        <v>86.38</v>
      </c>
      <c r="J18" s="664">
        <v>10</v>
      </c>
      <c r="K18" s="665">
        <v>863.8</v>
      </c>
    </row>
    <row r="19" spans="1:11" ht="14.4" customHeight="1" x14ac:dyDescent="0.3">
      <c r="A19" s="660" t="s">
        <v>563</v>
      </c>
      <c r="B19" s="661" t="s">
        <v>564</v>
      </c>
      <c r="C19" s="662" t="s">
        <v>569</v>
      </c>
      <c r="D19" s="663" t="s">
        <v>3248</v>
      </c>
      <c r="E19" s="662" t="s">
        <v>5698</v>
      </c>
      <c r="F19" s="663" t="s">
        <v>5699</v>
      </c>
      <c r="G19" s="662" t="s">
        <v>4600</v>
      </c>
      <c r="H19" s="662" t="s">
        <v>4601</v>
      </c>
      <c r="I19" s="664">
        <v>10.691666666666668</v>
      </c>
      <c r="J19" s="664">
        <v>500</v>
      </c>
      <c r="K19" s="665">
        <v>5354.13</v>
      </c>
    </row>
    <row r="20" spans="1:11" ht="14.4" customHeight="1" x14ac:dyDescent="0.3">
      <c r="A20" s="660" t="s">
        <v>563</v>
      </c>
      <c r="B20" s="661" t="s">
        <v>564</v>
      </c>
      <c r="C20" s="662" t="s">
        <v>569</v>
      </c>
      <c r="D20" s="663" t="s">
        <v>3248</v>
      </c>
      <c r="E20" s="662" t="s">
        <v>5698</v>
      </c>
      <c r="F20" s="663" t="s">
        <v>5699</v>
      </c>
      <c r="G20" s="662" t="s">
        <v>4602</v>
      </c>
      <c r="H20" s="662" t="s">
        <v>4603</v>
      </c>
      <c r="I20" s="664">
        <v>233.8</v>
      </c>
      <c r="J20" s="664">
        <v>5</v>
      </c>
      <c r="K20" s="665">
        <v>1169</v>
      </c>
    </row>
    <row r="21" spans="1:11" ht="14.4" customHeight="1" x14ac:dyDescent="0.3">
      <c r="A21" s="660" t="s">
        <v>563</v>
      </c>
      <c r="B21" s="661" t="s">
        <v>564</v>
      </c>
      <c r="C21" s="662" t="s">
        <v>569</v>
      </c>
      <c r="D21" s="663" t="s">
        <v>3248</v>
      </c>
      <c r="E21" s="662" t="s">
        <v>5698</v>
      </c>
      <c r="F21" s="663" t="s">
        <v>5699</v>
      </c>
      <c r="G21" s="662" t="s">
        <v>4604</v>
      </c>
      <c r="H21" s="662" t="s">
        <v>4605</v>
      </c>
      <c r="I21" s="664">
        <v>61.21</v>
      </c>
      <c r="J21" s="664">
        <v>4</v>
      </c>
      <c r="K21" s="665">
        <v>244.84</v>
      </c>
    </row>
    <row r="22" spans="1:11" ht="14.4" customHeight="1" x14ac:dyDescent="0.3">
      <c r="A22" s="660" t="s">
        <v>563</v>
      </c>
      <c r="B22" s="661" t="s">
        <v>564</v>
      </c>
      <c r="C22" s="662" t="s">
        <v>569</v>
      </c>
      <c r="D22" s="663" t="s">
        <v>3248</v>
      </c>
      <c r="E22" s="662" t="s">
        <v>5698</v>
      </c>
      <c r="F22" s="663" t="s">
        <v>5699</v>
      </c>
      <c r="G22" s="662" t="s">
        <v>4606</v>
      </c>
      <c r="H22" s="662" t="s">
        <v>4607</v>
      </c>
      <c r="I22" s="664">
        <v>22.146666666666665</v>
      </c>
      <c r="J22" s="664">
        <v>125</v>
      </c>
      <c r="K22" s="665">
        <v>2768.25</v>
      </c>
    </row>
    <row r="23" spans="1:11" ht="14.4" customHeight="1" x14ac:dyDescent="0.3">
      <c r="A23" s="660" t="s">
        <v>563</v>
      </c>
      <c r="B23" s="661" t="s">
        <v>564</v>
      </c>
      <c r="C23" s="662" t="s">
        <v>569</v>
      </c>
      <c r="D23" s="663" t="s">
        <v>3248</v>
      </c>
      <c r="E23" s="662" t="s">
        <v>5698</v>
      </c>
      <c r="F23" s="663" t="s">
        <v>5699</v>
      </c>
      <c r="G23" s="662" t="s">
        <v>4608</v>
      </c>
      <c r="H23" s="662" t="s">
        <v>4609</v>
      </c>
      <c r="I23" s="664">
        <v>30.175000000000001</v>
      </c>
      <c r="J23" s="664">
        <v>150</v>
      </c>
      <c r="K23" s="665">
        <v>4526.25</v>
      </c>
    </row>
    <row r="24" spans="1:11" ht="14.4" customHeight="1" x14ac:dyDescent="0.3">
      <c r="A24" s="660" t="s">
        <v>563</v>
      </c>
      <c r="B24" s="661" t="s">
        <v>564</v>
      </c>
      <c r="C24" s="662" t="s">
        <v>569</v>
      </c>
      <c r="D24" s="663" t="s">
        <v>3248</v>
      </c>
      <c r="E24" s="662" t="s">
        <v>5698</v>
      </c>
      <c r="F24" s="663" t="s">
        <v>5699</v>
      </c>
      <c r="G24" s="662" t="s">
        <v>4610</v>
      </c>
      <c r="H24" s="662" t="s">
        <v>4611</v>
      </c>
      <c r="I24" s="664">
        <v>1.38</v>
      </c>
      <c r="J24" s="664">
        <v>600</v>
      </c>
      <c r="K24" s="665">
        <v>828</v>
      </c>
    </row>
    <row r="25" spans="1:11" ht="14.4" customHeight="1" x14ac:dyDescent="0.3">
      <c r="A25" s="660" t="s">
        <v>563</v>
      </c>
      <c r="B25" s="661" t="s">
        <v>564</v>
      </c>
      <c r="C25" s="662" t="s">
        <v>569</v>
      </c>
      <c r="D25" s="663" t="s">
        <v>3248</v>
      </c>
      <c r="E25" s="662" t="s">
        <v>5698</v>
      </c>
      <c r="F25" s="663" t="s">
        <v>5699</v>
      </c>
      <c r="G25" s="662" t="s">
        <v>4612</v>
      </c>
      <c r="H25" s="662" t="s">
        <v>4613</v>
      </c>
      <c r="I25" s="664">
        <v>8.379999999999999</v>
      </c>
      <c r="J25" s="664">
        <v>100</v>
      </c>
      <c r="K25" s="665">
        <v>838</v>
      </c>
    </row>
    <row r="26" spans="1:11" ht="14.4" customHeight="1" x14ac:dyDescent="0.3">
      <c r="A26" s="660" t="s">
        <v>563</v>
      </c>
      <c r="B26" s="661" t="s">
        <v>564</v>
      </c>
      <c r="C26" s="662" t="s">
        <v>569</v>
      </c>
      <c r="D26" s="663" t="s">
        <v>3248</v>
      </c>
      <c r="E26" s="662" t="s">
        <v>5698</v>
      </c>
      <c r="F26" s="663" t="s">
        <v>5699</v>
      </c>
      <c r="G26" s="662" t="s">
        <v>4614</v>
      </c>
      <c r="H26" s="662" t="s">
        <v>4615</v>
      </c>
      <c r="I26" s="664">
        <v>0.6</v>
      </c>
      <c r="J26" s="664">
        <v>10000</v>
      </c>
      <c r="K26" s="665">
        <v>6000</v>
      </c>
    </row>
    <row r="27" spans="1:11" ht="14.4" customHeight="1" x14ac:dyDescent="0.3">
      <c r="A27" s="660" t="s">
        <v>563</v>
      </c>
      <c r="B27" s="661" t="s">
        <v>564</v>
      </c>
      <c r="C27" s="662" t="s">
        <v>569</v>
      </c>
      <c r="D27" s="663" t="s">
        <v>3248</v>
      </c>
      <c r="E27" s="662" t="s">
        <v>5698</v>
      </c>
      <c r="F27" s="663" t="s">
        <v>5699</v>
      </c>
      <c r="G27" s="662" t="s">
        <v>4616</v>
      </c>
      <c r="H27" s="662" t="s">
        <v>4617</v>
      </c>
      <c r="I27" s="664">
        <v>3.313333333333333</v>
      </c>
      <c r="J27" s="664">
        <v>300</v>
      </c>
      <c r="K27" s="665">
        <v>994</v>
      </c>
    </row>
    <row r="28" spans="1:11" ht="14.4" customHeight="1" x14ac:dyDescent="0.3">
      <c r="A28" s="660" t="s">
        <v>563</v>
      </c>
      <c r="B28" s="661" t="s">
        <v>564</v>
      </c>
      <c r="C28" s="662" t="s">
        <v>569</v>
      </c>
      <c r="D28" s="663" t="s">
        <v>3248</v>
      </c>
      <c r="E28" s="662" t="s">
        <v>5698</v>
      </c>
      <c r="F28" s="663" t="s">
        <v>5699</v>
      </c>
      <c r="G28" s="662" t="s">
        <v>4618</v>
      </c>
      <c r="H28" s="662" t="s">
        <v>4619</v>
      </c>
      <c r="I28" s="664">
        <v>0.44000000000000006</v>
      </c>
      <c r="J28" s="664">
        <v>1000</v>
      </c>
      <c r="K28" s="665">
        <v>440</v>
      </c>
    </row>
    <row r="29" spans="1:11" ht="14.4" customHeight="1" x14ac:dyDescent="0.3">
      <c r="A29" s="660" t="s">
        <v>563</v>
      </c>
      <c r="B29" s="661" t="s">
        <v>564</v>
      </c>
      <c r="C29" s="662" t="s">
        <v>569</v>
      </c>
      <c r="D29" s="663" t="s">
        <v>3248</v>
      </c>
      <c r="E29" s="662" t="s">
        <v>5698</v>
      </c>
      <c r="F29" s="663" t="s">
        <v>5699</v>
      </c>
      <c r="G29" s="662" t="s">
        <v>4620</v>
      </c>
      <c r="H29" s="662" t="s">
        <v>4621</v>
      </c>
      <c r="I29" s="664">
        <v>0.33</v>
      </c>
      <c r="J29" s="664">
        <v>200</v>
      </c>
      <c r="K29" s="665">
        <v>66</v>
      </c>
    </row>
    <row r="30" spans="1:11" ht="14.4" customHeight="1" x14ac:dyDescent="0.3">
      <c r="A30" s="660" t="s">
        <v>563</v>
      </c>
      <c r="B30" s="661" t="s">
        <v>564</v>
      </c>
      <c r="C30" s="662" t="s">
        <v>569</v>
      </c>
      <c r="D30" s="663" t="s">
        <v>3248</v>
      </c>
      <c r="E30" s="662" t="s">
        <v>5698</v>
      </c>
      <c r="F30" s="663" t="s">
        <v>5699</v>
      </c>
      <c r="G30" s="662" t="s">
        <v>4622</v>
      </c>
      <c r="H30" s="662" t="s">
        <v>4623</v>
      </c>
      <c r="I30" s="664">
        <v>8.58</v>
      </c>
      <c r="J30" s="664">
        <v>84</v>
      </c>
      <c r="K30" s="665">
        <v>720.71999999999991</v>
      </c>
    </row>
    <row r="31" spans="1:11" ht="14.4" customHeight="1" x14ac:dyDescent="0.3">
      <c r="A31" s="660" t="s">
        <v>563</v>
      </c>
      <c r="B31" s="661" t="s">
        <v>564</v>
      </c>
      <c r="C31" s="662" t="s">
        <v>569</v>
      </c>
      <c r="D31" s="663" t="s">
        <v>3248</v>
      </c>
      <c r="E31" s="662" t="s">
        <v>5698</v>
      </c>
      <c r="F31" s="663" t="s">
        <v>5699</v>
      </c>
      <c r="G31" s="662" t="s">
        <v>4624</v>
      </c>
      <c r="H31" s="662" t="s">
        <v>4625</v>
      </c>
      <c r="I31" s="664">
        <v>28.495999999999999</v>
      </c>
      <c r="J31" s="664">
        <v>10</v>
      </c>
      <c r="K31" s="665">
        <v>284.95999999999998</v>
      </c>
    </row>
    <row r="32" spans="1:11" ht="14.4" customHeight="1" x14ac:dyDescent="0.3">
      <c r="A32" s="660" t="s">
        <v>563</v>
      </c>
      <c r="B32" s="661" t="s">
        <v>564</v>
      </c>
      <c r="C32" s="662" t="s">
        <v>569</v>
      </c>
      <c r="D32" s="663" t="s">
        <v>3248</v>
      </c>
      <c r="E32" s="662" t="s">
        <v>5698</v>
      </c>
      <c r="F32" s="663" t="s">
        <v>5699</v>
      </c>
      <c r="G32" s="662" t="s">
        <v>4626</v>
      </c>
      <c r="H32" s="662" t="s">
        <v>4627</v>
      </c>
      <c r="I32" s="664">
        <v>1.292</v>
      </c>
      <c r="J32" s="664">
        <v>1900</v>
      </c>
      <c r="K32" s="665">
        <v>2453</v>
      </c>
    </row>
    <row r="33" spans="1:11" ht="14.4" customHeight="1" x14ac:dyDescent="0.3">
      <c r="A33" s="660" t="s">
        <v>563</v>
      </c>
      <c r="B33" s="661" t="s">
        <v>564</v>
      </c>
      <c r="C33" s="662" t="s">
        <v>569</v>
      </c>
      <c r="D33" s="663" t="s">
        <v>3248</v>
      </c>
      <c r="E33" s="662" t="s">
        <v>5698</v>
      </c>
      <c r="F33" s="663" t="s">
        <v>5699</v>
      </c>
      <c r="G33" s="662" t="s">
        <v>4628</v>
      </c>
      <c r="H33" s="662" t="s">
        <v>4629</v>
      </c>
      <c r="I33" s="664">
        <v>1.17</v>
      </c>
      <c r="J33" s="664">
        <v>1000</v>
      </c>
      <c r="K33" s="665">
        <v>1170</v>
      </c>
    </row>
    <row r="34" spans="1:11" ht="14.4" customHeight="1" x14ac:dyDescent="0.3">
      <c r="A34" s="660" t="s">
        <v>563</v>
      </c>
      <c r="B34" s="661" t="s">
        <v>564</v>
      </c>
      <c r="C34" s="662" t="s">
        <v>569</v>
      </c>
      <c r="D34" s="663" t="s">
        <v>3248</v>
      </c>
      <c r="E34" s="662" t="s">
        <v>5698</v>
      </c>
      <c r="F34" s="663" t="s">
        <v>5699</v>
      </c>
      <c r="G34" s="662" t="s">
        <v>4630</v>
      </c>
      <c r="H34" s="662" t="s">
        <v>4631</v>
      </c>
      <c r="I34" s="664">
        <v>46</v>
      </c>
      <c r="J34" s="664">
        <v>3</v>
      </c>
      <c r="K34" s="665">
        <v>138</v>
      </c>
    </row>
    <row r="35" spans="1:11" ht="14.4" customHeight="1" x14ac:dyDescent="0.3">
      <c r="A35" s="660" t="s">
        <v>563</v>
      </c>
      <c r="B35" s="661" t="s">
        <v>564</v>
      </c>
      <c r="C35" s="662" t="s">
        <v>569</v>
      </c>
      <c r="D35" s="663" t="s">
        <v>3248</v>
      </c>
      <c r="E35" s="662" t="s">
        <v>5698</v>
      </c>
      <c r="F35" s="663" t="s">
        <v>5699</v>
      </c>
      <c r="G35" s="662" t="s">
        <v>4632</v>
      </c>
      <c r="H35" s="662" t="s">
        <v>4633</v>
      </c>
      <c r="I35" s="664">
        <v>98.38</v>
      </c>
      <c r="J35" s="664">
        <v>8</v>
      </c>
      <c r="K35" s="665">
        <v>787.04</v>
      </c>
    </row>
    <row r="36" spans="1:11" ht="14.4" customHeight="1" x14ac:dyDescent="0.3">
      <c r="A36" s="660" t="s">
        <v>563</v>
      </c>
      <c r="B36" s="661" t="s">
        <v>564</v>
      </c>
      <c r="C36" s="662" t="s">
        <v>569</v>
      </c>
      <c r="D36" s="663" t="s">
        <v>3248</v>
      </c>
      <c r="E36" s="662" t="s">
        <v>5698</v>
      </c>
      <c r="F36" s="663" t="s">
        <v>5699</v>
      </c>
      <c r="G36" s="662" t="s">
        <v>4634</v>
      </c>
      <c r="H36" s="662" t="s">
        <v>4635</v>
      </c>
      <c r="I36" s="664">
        <v>26.17</v>
      </c>
      <c r="J36" s="664">
        <v>2</v>
      </c>
      <c r="K36" s="665">
        <v>52.34</v>
      </c>
    </row>
    <row r="37" spans="1:11" ht="14.4" customHeight="1" x14ac:dyDescent="0.3">
      <c r="A37" s="660" t="s">
        <v>563</v>
      </c>
      <c r="B37" s="661" t="s">
        <v>564</v>
      </c>
      <c r="C37" s="662" t="s">
        <v>569</v>
      </c>
      <c r="D37" s="663" t="s">
        <v>3248</v>
      </c>
      <c r="E37" s="662" t="s">
        <v>5698</v>
      </c>
      <c r="F37" s="663" t="s">
        <v>5699</v>
      </c>
      <c r="G37" s="662" t="s">
        <v>4636</v>
      </c>
      <c r="H37" s="662" t="s">
        <v>4637</v>
      </c>
      <c r="I37" s="664">
        <v>26.37</v>
      </c>
      <c r="J37" s="664">
        <v>24</v>
      </c>
      <c r="K37" s="665">
        <v>632.87</v>
      </c>
    </row>
    <row r="38" spans="1:11" ht="14.4" customHeight="1" x14ac:dyDescent="0.3">
      <c r="A38" s="660" t="s">
        <v>563</v>
      </c>
      <c r="B38" s="661" t="s">
        <v>564</v>
      </c>
      <c r="C38" s="662" t="s">
        <v>569</v>
      </c>
      <c r="D38" s="663" t="s">
        <v>3248</v>
      </c>
      <c r="E38" s="662" t="s">
        <v>5698</v>
      </c>
      <c r="F38" s="663" t="s">
        <v>5699</v>
      </c>
      <c r="G38" s="662" t="s">
        <v>4638</v>
      </c>
      <c r="H38" s="662" t="s">
        <v>4639</v>
      </c>
      <c r="I38" s="664">
        <v>95.61</v>
      </c>
      <c r="J38" s="664">
        <v>10</v>
      </c>
      <c r="K38" s="665">
        <v>956.06</v>
      </c>
    </row>
    <row r="39" spans="1:11" ht="14.4" customHeight="1" x14ac:dyDescent="0.3">
      <c r="A39" s="660" t="s">
        <v>563</v>
      </c>
      <c r="B39" s="661" t="s">
        <v>564</v>
      </c>
      <c r="C39" s="662" t="s">
        <v>569</v>
      </c>
      <c r="D39" s="663" t="s">
        <v>3248</v>
      </c>
      <c r="E39" s="662" t="s">
        <v>5698</v>
      </c>
      <c r="F39" s="663" t="s">
        <v>5699</v>
      </c>
      <c r="G39" s="662" t="s">
        <v>4640</v>
      </c>
      <c r="H39" s="662" t="s">
        <v>4641</v>
      </c>
      <c r="I39" s="664">
        <v>7.51</v>
      </c>
      <c r="J39" s="664">
        <v>12</v>
      </c>
      <c r="K39" s="665">
        <v>90.12</v>
      </c>
    </row>
    <row r="40" spans="1:11" ht="14.4" customHeight="1" x14ac:dyDescent="0.3">
      <c r="A40" s="660" t="s">
        <v>563</v>
      </c>
      <c r="B40" s="661" t="s">
        <v>564</v>
      </c>
      <c r="C40" s="662" t="s">
        <v>569</v>
      </c>
      <c r="D40" s="663" t="s">
        <v>3248</v>
      </c>
      <c r="E40" s="662" t="s">
        <v>5698</v>
      </c>
      <c r="F40" s="663" t="s">
        <v>5699</v>
      </c>
      <c r="G40" s="662" t="s">
        <v>4642</v>
      </c>
      <c r="H40" s="662" t="s">
        <v>4643</v>
      </c>
      <c r="I40" s="664">
        <v>0.85600000000000009</v>
      </c>
      <c r="J40" s="664">
        <v>500</v>
      </c>
      <c r="K40" s="665">
        <v>428</v>
      </c>
    </row>
    <row r="41" spans="1:11" ht="14.4" customHeight="1" x14ac:dyDescent="0.3">
      <c r="A41" s="660" t="s">
        <v>563</v>
      </c>
      <c r="B41" s="661" t="s">
        <v>564</v>
      </c>
      <c r="C41" s="662" t="s">
        <v>569</v>
      </c>
      <c r="D41" s="663" t="s">
        <v>3248</v>
      </c>
      <c r="E41" s="662" t="s">
        <v>5698</v>
      </c>
      <c r="F41" s="663" t="s">
        <v>5699</v>
      </c>
      <c r="G41" s="662" t="s">
        <v>4644</v>
      </c>
      <c r="H41" s="662" t="s">
        <v>4645</v>
      </c>
      <c r="I41" s="664">
        <v>1.516</v>
      </c>
      <c r="J41" s="664">
        <v>1000</v>
      </c>
      <c r="K41" s="665">
        <v>1516</v>
      </c>
    </row>
    <row r="42" spans="1:11" ht="14.4" customHeight="1" x14ac:dyDescent="0.3">
      <c r="A42" s="660" t="s">
        <v>563</v>
      </c>
      <c r="B42" s="661" t="s">
        <v>564</v>
      </c>
      <c r="C42" s="662" t="s">
        <v>569</v>
      </c>
      <c r="D42" s="663" t="s">
        <v>3248</v>
      </c>
      <c r="E42" s="662" t="s">
        <v>5698</v>
      </c>
      <c r="F42" s="663" t="s">
        <v>5699</v>
      </c>
      <c r="G42" s="662" t="s">
        <v>4646</v>
      </c>
      <c r="H42" s="662" t="s">
        <v>4647</v>
      </c>
      <c r="I42" s="664">
        <v>2.0620000000000003</v>
      </c>
      <c r="J42" s="664">
        <v>1000</v>
      </c>
      <c r="K42" s="665">
        <v>2062</v>
      </c>
    </row>
    <row r="43" spans="1:11" ht="14.4" customHeight="1" x14ac:dyDescent="0.3">
      <c r="A43" s="660" t="s">
        <v>563</v>
      </c>
      <c r="B43" s="661" t="s">
        <v>564</v>
      </c>
      <c r="C43" s="662" t="s">
        <v>569</v>
      </c>
      <c r="D43" s="663" t="s">
        <v>3248</v>
      </c>
      <c r="E43" s="662" t="s">
        <v>5698</v>
      </c>
      <c r="F43" s="663" t="s">
        <v>5699</v>
      </c>
      <c r="G43" s="662" t="s">
        <v>4648</v>
      </c>
      <c r="H43" s="662" t="s">
        <v>4649</v>
      </c>
      <c r="I43" s="664">
        <v>3.3600000000000003</v>
      </c>
      <c r="J43" s="664">
        <v>350</v>
      </c>
      <c r="K43" s="665">
        <v>1176</v>
      </c>
    </row>
    <row r="44" spans="1:11" ht="14.4" customHeight="1" x14ac:dyDescent="0.3">
      <c r="A44" s="660" t="s">
        <v>563</v>
      </c>
      <c r="B44" s="661" t="s">
        <v>564</v>
      </c>
      <c r="C44" s="662" t="s">
        <v>569</v>
      </c>
      <c r="D44" s="663" t="s">
        <v>3248</v>
      </c>
      <c r="E44" s="662" t="s">
        <v>5698</v>
      </c>
      <c r="F44" s="663" t="s">
        <v>5699</v>
      </c>
      <c r="G44" s="662" t="s">
        <v>4650</v>
      </c>
      <c r="H44" s="662" t="s">
        <v>4651</v>
      </c>
      <c r="I44" s="664">
        <v>5.8771428571428572</v>
      </c>
      <c r="J44" s="664">
        <v>1100</v>
      </c>
      <c r="K44" s="665">
        <v>6464.8</v>
      </c>
    </row>
    <row r="45" spans="1:11" ht="14.4" customHeight="1" x14ac:dyDescent="0.3">
      <c r="A45" s="660" t="s">
        <v>563</v>
      </c>
      <c r="B45" s="661" t="s">
        <v>564</v>
      </c>
      <c r="C45" s="662" t="s">
        <v>569</v>
      </c>
      <c r="D45" s="663" t="s">
        <v>3248</v>
      </c>
      <c r="E45" s="662" t="s">
        <v>5698</v>
      </c>
      <c r="F45" s="663" t="s">
        <v>5699</v>
      </c>
      <c r="G45" s="662" t="s">
        <v>4652</v>
      </c>
      <c r="H45" s="662" t="s">
        <v>4653</v>
      </c>
      <c r="I45" s="664">
        <v>1313.99</v>
      </c>
      <c r="J45" s="664">
        <v>12</v>
      </c>
      <c r="K45" s="665">
        <v>15830.45</v>
      </c>
    </row>
    <row r="46" spans="1:11" ht="14.4" customHeight="1" x14ac:dyDescent="0.3">
      <c r="A46" s="660" t="s">
        <v>563</v>
      </c>
      <c r="B46" s="661" t="s">
        <v>564</v>
      </c>
      <c r="C46" s="662" t="s">
        <v>569</v>
      </c>
      <c r="D46" s="663" t="s">
        <v>3248</v>
      </c>
      <c r="E46" s="662" t="s">
        <v>5698</v>
      </c>
      <c r="F46" s="663" t="s">
        <v>5699</v>
      </c>
      <c r="G46" s="662" t="s">
        <v>4654</v>
      </c>
      <c r="H46" s="662" t="s">
        <v>4655</v>
      </c>
      <c r="I46" s="664">
        <v>1348.7850000000001</v>
      </c>
      <c r="J46" s="664">
        <v>10</v>
      </c>
      <c r="K46" s="665">
        <v>13487.869999999999</v>
      </c>
    </row>
    <row r="47" spans="1:11" ht="14.4" customHeight="1" x14ac:dyDescent="0.3">
      <c r="A47" s="660" t="s">
        <v>563</v>
      </c>
      <c r="B47" s="661" t="s">
        <v>564</v>
      </c>
      <c r="C47" s="662" t="s">
        <v>569</v>
      </c>
      <c r="D47" s="663" t="s">
        <v>3248</v>
      </c>
      <c r="E47" s="662" t="s">
        <v>5698</v>
      </c>
      <c r="F47" s="663" t="s">
        <v>5699</v>
      </c>
      <c r="G47" s="662" t="s">
        <v>4656</v>
      </c>
      <c r="H47" s="662" t="s">
        <v>4657</v>
      </c>
      <c r="I47" s="664">
        <v>733.68</v>
      </c>
      <c r="J47" s="664">
        <v>6</v>
      </c>
      <c r="K47" s="665">
        <v>4402.08</v>
      </c>
    </row>
    <row r="48" spans="1:11" ht="14.4" customHeight="1" x14ac:dyDescent="0.3">
      <c r="A48" s="660" t="s">
        <v>563</v>
      </c>
      <c r="B48" s="661" t="s">
        <v>564</v>
      </c>
      <c r="C48" s="662" t="s">
        <v>569</v>
      </c>
      <c r="D48" s="663" t="s">
        <v>3248</v>
      </c>
      <c r="E48" s="662" t="s">
        <v>5698</v>
      </c>
      <c r="F48" s="663" t="s">
        <v>5699</v>
      </c>
      <c r="G48" s="662" t="s">
        <v>4658</v>
      </c>
      <c r="H48" s="662" t="s">
        <v>4659</v>
      </c>
      <c r="I48" s="664">
        <v>1.59</v>
      </c>
      <c r="J48" s="664">
        <v>180</v>
      </c>
      <c r="K48" s="665">
        <v>285.78000000000003</v>
      </c>
    </row>
    <row r="49" spans="1:11" ht="14.4" customHeight="1" x14ac:dyDescent="0.3">
      <c r="A49" s="660" t="s">
        <v>563</v>
      </c>
      <c r="B49" s="661" t="s">
        <v>564</v>
      </c>
      <c r="C49" s="662" t="s">
        <v>569</v>
      </c>
      <c r="D49" s="663" t="s">
        <v>3248</v>
      </c>
      <c r="E49" s="662" t="s">
        <v>5698</v>
      </c>
      <c r="F49" s="663" t="s">
        <v>5699</v>
      </c>
      <c r="G49" s="662" t="s">
        <v>4660</v>
      </c>
      <c r="H49" s="662" t="s">
        <v>4661</v>
      </c>
      <c r="I49" s="664">
        <v>112.82</v>
      </c>
      <c r="J49" s="664">
        <v>5</v>
      </c>
      <c r="K49" s="665">
        <v>564.08000000000004</v>
      </c>
    </row>
    <row r="50" spans="1:11" ht="14.4" customHeight="1" x14ac:dyDescent="0.3">
      <c r="A50" s="660" t="s">
        <v>563</v>
      </c>
      <c r="B50" s="661" t="s">
        <v>564</v>
      </c>
      <c r="C50" s="662" t="s">
        <v>569</v>
      </c>
      <c r="D50" s="663" t="s">
        <v>3248</v>
      </c>
      <c r="E50" s="662" t="s">
        <v>5698</v>
      </c>
      <c r="F50" s="663" t="s">
        <v>5699</v>
      </c>
      <c r="G50" s="662" t="s">
        <v>4662</v>
      </c>
      <c r="H50" s="662" t="s">
        <v>4663</v>
      </c>
      <c r="I50" s="664">
        <v>186.24</v>
      </c>
      <c r="J50" s="664">
        <v>25</v>
      </c>
      <c r="K50" s="665">
        <v>4655.8999999999996</v>
      </c>
    </row>
    <row r="51" spans="1:11" ht="14.4" customHeight="1" x14ac:dyDescent="0.3">
      <c r="A51" s="660" t="s">
        <v>563</v>
      </c>
      <c r="B51" s="661" t="s">
        <v>564</v>
      </c>
      <c r="C51" s="662" t="s">
        <v>569</v>
      </c>
      <c r="D51" s="663" t="s">
        <v>3248</v>
      </c>
      <c r="E51" s="662" t="s">
        <v>5698</v>
      </c>
      <c r="F51" s="663" t="s">
        <v>5699</v>
      </c>
      <c r="G51" s="662" t="s">
        <v>4664</v>
      </c>
      <c r="H51" s="662" t="s">
        <v>4665</v>
      </c>
      <c r="I51" s="664">
        <v>1355.0040000000001</v>
      </c>
      <c r="J51" s="664">
        <v>12</v>
      </c>
      <c r="K51" s="665">
        <v>16123.24</v>
      </c>
    </row>
    <row r="52" spans="1:11" ht="14.4" customHeight="1" x14ac:dyDescent="0.3">
      <c r="A52" s="660" t="s">
        <v>563</v>
      </c>
      <c r="B52" s="661" t="s">
        <v>564</v>
      </c>
      <c r="C52" s="662" t="s">
        <v>569</v>
      </c>
      <c r="D52" s="663" t="s">
        <v>3248</v>
      </c>
      <c r="E52" s="662" t="s">
        <v>5698</v>
      </c>
      <c r="F52" s="663" t="s">
        <v>5699</v>
      </c>
      <c r="G52" s="662" t="s">
        <v>4666</v>
      </c>
      <c r="H52" s="662" t="s">
        <v>4667</v>
      </c>
      <c r="I52" s="664">
        <v>790.88</v>
      </c>
      <c r="J52" s="664">
        <v>1</v>
      </c>
      <c r="K52" s="665">
        <v>790.88</v>
      </c>
    </row>
    <row r="53" spans="1:11" ht="14.4" customHeight="1" x14ac:dyDescent="0.3">
      <c r="A53" s="660" t="s">
        <v>563</v>
      </c>
      <c r="B53" s="661" t="s">
        <v>564</v>
      </c>
      <c r="C53" s="662" t="s">
        <v>569</v>
      </c>
      <c r="D53" s="663" t="s">
        <v>3248</v>
      </c>
      <c r="E53" s="662" t="s">
        <v>5698</v>
      </c>
      <c r="F53" s="663" t="s">
        <v>5699</v>
      </c>
      <c r="G53" s="662" t="s">
        <v>4668</v>
      </c>
      <c r="H53" s="662" t="s">
        <v>4669</v>
      </c>
      <c r="I53" s="664">
        <v>12.4</v>
      </c>
      <c r="J53" s="664">
        <v>300</v>
      </c>
      <c r="K53" s="665">
        <v>3719.46</v>
      </c>
    </row>
    <row r="54" spans="1:11" ht="14.4" customHeight="1" x14ac:dyDescent="0.3">
      <c r="A54" s="660" t="s">
        <v>563</v>
      </c>
      <c r="B54" s="661" t="s">
        <v>564</v>
      </c>
      <c r="C54" s="662" t="s">
        <v>569</v>
      </c>
      <c r="D54" s="663" t="s">
        <v>3248</v>
      </c>
      <c r="E54" s="662" t="s">
        <v>5698</v>
      </c>
      <c r="F54" s="663" t="s">
        <v>5699</v>
      </c>
      <c r="G54" s="662" t="s">
        <v>4670</v>
      </c>
      <c r="H54" s="662" t="s">
        <v>4671</v>
      </c>
      <c r="I54" s="664">
        <v>123.05</v>
      </c>
      <c r="J54" s="664">
        <v>12</v>
      </c>
      <c r="K54" s="665">
        <v>1476.6</v>
      </c>
    </row>
    <row r="55" spans="1:11" ht="14.4" customHeight="1" x14ac:dyDescent="0.3">
      <c r="A55" s="660" t="s">
        <v>563</v>
      </c>
      <c r="B55" s="661" t="s">
        <v>564</v>
      </c>
      <c r="C55" s="662" t="s">
        <v>569</v>
      </c>
      <c r="D55" s="663" t="s">
        <v>3248</v>
      </c>
      <c r="E55" s="662" t="s">
        <v>5698</v>
      </c>
      <c r="F55" s="663" t="s">
        <v>5699</v>
      </c>
      <c r="G55" s="662" t="s">
        <v>4672</v>
      </c>
      <c r="H55" s="662" t="s">
        <v>4673</v>
      </c>
      <c r="I55" s="664">
        <v>0.32</v>
      </c>
      <c r="J55" s="664">
        <v>50</v>
      </c>
      <c r="K55" s="665">
        <v>15.95</v>
      </c>
    </row>
    <row r="56" spans="1:11" ht="14.4" customHeight="1" x14ac:dyDescent="0.3">
      <c r="A56" s="660" t="s">
        <v>563</v>
      </c>
      <c r="B56" s="661" t="s">
        <v>564</v>
      </c>
      <c r="C56" s="662" t="s">
        <v>569</v>
      </c>
      <c r="D56" s="663" t="s">
        <v>3248</v>
      </c>
      <c r="E56" s="662" t="s">
        <v>5698</v>
      </c>
      <c r="F56" s="663" t="s">
        <v>5699</v>
      </c>
      <c r="G56" s="662" t="s">
        <v>4674</v>
      </c>
      <c r="H56" s="662" t="s">
        <v>4675</v>
      </c>
      <c r="I56" s="664">
        <v>4.79</v>
      </c>
      <c r="J56" s="664">
        <v>108</v>
      </c>
      <c r="K56" s="665">
        <v>517.55999999999995</v>
      </c>
    </row>
    <row r="57" spans="1:11" ht="14.4" customHeight="1" x14ac:dyDescent="0.3">
      <c r="A57" s="660" t="s">
        <v>563</v>
      </c>
      <c r="B57" s="661" t="s">
        <v>564</v>
      </c>
      <c r="C57" s="662" t="s">
        <v>569</v>
      </c>
      <c r="D57" s="663" t="s">
        <v>3248</v>
      </c>
      <c r="E57" s="662" t="s">
        <v>5698</v>
      </c>
      <c r="F57" s="663" t="s">
        <v>5699</v>
      </c>
      <c r="G57" s="662" t="s">
        <v>4676</v>
      </c>
      <c r="H57" s="662" t="s">
        <v>4677</v>
      </c>
      <c r="I57" s="664">
        <v>170.63</v>
      </c>
      <c r="J57" s="664">
        <v>17</v>
      </c>
      <c r="K57" s="665">
        <v>2900.66</v>
      </c>
    </row>
    <row r="58" spans="1:11" ht="14.4" customHeight="1" x14ac:dyDescent="0.3">
      <c r="A58" s="660" t="s">
        <v>563</v>
      </c>
      <c r="B58" s="661" t="s">
        <v>564</v>
      </c>
      <c r="C58" s="662" t="s">
        <v>569</v>
      </c>
      <c r="D58" s="663" t="s">
        <v>3248</v>
      </c>
      <c r="E58" s="662" t="s">
        <v>5698</v>
      </c>
      <c r="F58" s="663" t="s">
        <v>5699</v>
      </c>
      <c r="G58" s="662" t="s">
        <v>4678</v>
      </c>
      <c r="H58" s="662" t="s">
        <v>4679</v>
      </c>
      <c r="I58" s="664">
        <v>69</v>
      </c>
      <c r="J58" s="664">
        <v>10</v>
      </c>
      <c r="K58" s="665">
        <v>690</v>
      </c>
    </row>
    <row r="59" spans="1:11" ht="14.4" customHeight="1" x14ac:dyDescent="0.3">
      <c r="A59" s="660" t="s">
        <v>563</v>
      </c>
      <c r="B59" s="661" t="s">
        <v>564</v>
      </c>
      <c r="C59" s="662" t="s">
        <v>569</v>
      </c>
      <c r="D59" s="663" t="s">
        <v>3248</v>
      </c>
      <c r="E59" s="662" t="s">
        <v>5698</v>
      </c>
      <c r="F59" s="663" t="s">
        <v>5699</v>
      </c>
      <c r="G59" s="662" t="s">
        <v>4680</v>
      </c>
      <c r="H59" s="662" t="s">
        <v>4681</v>
      </c>
      <c r="I59" s="664">
        <v>749.27</v>
      </c>
      <c r="J59" s="664">
        <v>5</v>
      </c>
      <c r="K59" s="665">
        <v>3746.35</v>
      </c>
    </row>
    <row r="60" spans="1:11" ht="14.4" customHeight="1" x14ac:dyDescent="0.3">
      <c r="A60" s="660" t="s">
        <v>563</v>
      </c>
      <c r="B60" s="661" t="s">
        <v>564</v>
      </c>
      <c r="C60" s="662" t="s">
        <v>569</v>
      </c>
      <c r="D60" s="663" t="s">
        <v>3248</v>
      </c>
      <c r="E60" s="662" t="s">
        <v>5698</v>
      </c>
      <c r="F60" s="663" t="s">
        <v>5699</v>
      </c>
      <c r="G60" s="662" t="s">
        <v>4682</v>
      </c>
      <c r="H60" s="662" t="s">
        <v>4683</v>
      </c>
      <c r="I60" s="664">
        <v>7.1</v>
      </c>
      <c r="J60" s="664">
        <v>4</v>
      </c>
      <c r="K60" s="665">
        <v>28.4</v>
      </c>
    </row>
    <row r="61" spans="1:11" ht="14.4" customHeight="1" x14ac:dyDescent="0.3">
      <c r="A61" s="660" t="s">
        <v>563</v>
      </c>
      <c r="B61" s="661" t="s">
        <v>564</v>
      </c>
      <c r="C61" s="662" t="s">
        <v>569</v>
      </c>
      <c r="D61" s="663" t="s">
        <v>3248</v>
      </c>
      <c r="E61" s="662" t="s">
        <v>5698</v>
      </c>
      <c r="F61" s="663" t="s">
        <v>5699</v>
      </c>
      <c r="G61" s="662" t="s">
        <v>4684</v>
      </c>
      <c r="H61" s="662" t="s">
        <v>4685</v>
      </c>
      <c r="I61" s="664">
        <v>784.96</v>
      </c>
      <c r="J61" s="664">
        <v>6</v>
      </c>
      <c r="K61" s="665">
        <v>4709.76</v>
      </c>
    </row>
    <row r="62" spans="1:11" ht="14.4" customHeight="1" x14ac:dyDescent="0.3">
      <c r="A62" s="660" t="s">
        <v>563</v>
      </c>
      <c r="B62" s="661" t="s">
        <v>564</v>
      </c>
      <c r="C62" s="662" t="s">
        <v>569</v>
      </c>
      <c r="D62" s="663" t="s">
        <v>3248</v>
      </c>
      <c r="E62" s="662" t="s">
        <v>5698</v>
      </c>
      <c r="F62" s="663" t="s">
        <v>5699</v>
      </c>
      <c r="G62" s="662" t="s">
        <v>4686</v>
      </c>
      <c r="H62" s="662" t="s">
        <v>4687</v>
      </c>
      <c r="I62" s="664">
        <v>927.67</v>
      </c>
      <c r="J62" s="664">
        <v>7</v>
      </c>
      <c r="K62" s="665">
        <v>6493.6900000000005</v>
      </c>
    </row>
    <row r="63" spans="1:11" ht="14.4" customHeight="1" x14ac:dyDescent="0.3">
      <c r="A63" s="660" t="s">
        <v>563</v>
      </c>
      <c r="B63" s="661" t="s">
        <v>564</v>
      </c>
      <c r="C63" s="662" t="s">
        <v>569</v>
      </c>
      <c r="D63" s="663" t="s">
        <v>3248</v>
      </c>
      <c r="E63" s="662" t="s">
        <v>5698</v>
      </c>
      <c r="F63" s="663" t="s">
        <v>5699</v>
      </c>
      <c r="G63" s="662" t="s">
        <v>4688</v>
      </c>
      <c r="H63" s="662" t="s">
        <v>4689</v>
      </c>
      <c r="I63" s="664">
        <v>8.2799999999999994</v>
      </c>
      <c r="J63" s="664">
        <v>2</v>
      </c>
      <c r="K63" s="665">
        <v>16.559999999999999</v>
      </c>
    </row>
    <row r="64" spans="1:11" ht="14.4" customHeight="1" x14ac:dyDescent="0.3">
      <c r="A64" s="660" t="s">
        <v>563</v>
      </c>
      <c r="B64" s="661" t="s">
        <v>564</v>
      </c>
      <c r="C64" s="662" t="s">
        <v>569</v>
      </c>
      <c r="D64" s="663" t="s">
        <v>3248</v>
      </c>
      <c r="E64" s="662" t="s">
        <v>5698</v>
      </c>
      <c r="F64" s="663" t="s">
        <v>5699</v>
      </c>
      <c r="G64" s="662" t="s">
        <v>4690</v>
      </c>
      <c r="H64" s="662" t="s">
        <v>4691</v>
      </c>
      <c r="I64" s="664">
        <v>5.92</v>
      </c>
      <c r="J64" s="664">
        <v>4</v>
      </c>
      <c r="K64" s="665">
        <v>23.68</v>
      </c>
    </row>
    <row r="65" spans="1:11" ht="14.4" customHeight="1" x14ac:dyDescent="0.3">
      <c r="A65" s="660" t="s">
        <v>563</v>
      </c>
      <c r="B65" s="661" t="s">
        <v>564</v>
      </c>
      <c r="C65" s="662" t="s">
        <v>569</v>
      </c>
      <c r="D65" s="663" t="s">
        <v>3248</v>
      </c>
      <c r="E65" s="662" t="s">
        <v>5698</v>
      </c>
      <c r="F65" s="663" t="s">
        <v>5699</v>
      </c>
      <c r="G65" s="662" t="s">
        <v>4692</v>
      </c>
      <c r="H65" s="662" t="s">
        <v>4693</v>
      </c>
      <c r="I65" s="664">
        <v>29.13</v>
      </c>
      <c r="J65" s="664">
        <v>25</v>
      </c>
      <c r="K65" s="665">
        <v>728.36</v>
      </c>
    </row>
    <row r="66" spans="1:11" ht="14.4" customHeight="1" x14ac:dyDescent="0.3">
      <c r="A66" s="660" t="s">
        <v>563</v>
      </c>
      <c r="B66" s="661" t="s">
        <v>564</v>
      </c>
      <c r="C66" s="662" t="s">
        <v>569</v>
      </c>
      <c r="D66" s="663" t="s">
        <v>3248</v>
      </c>
      <c r="E66" s="662" t="s">
        <v>5698</v>
      </c>
      <c r="F66" s="663" t="s">
        <v>5699</v>
      </c>
      <c r="G66" s="662" t="s">
        <v>4694</v>
      </c>
      <c r="H66" s="662" t="s">
        <v>4695</v>
      </c>
      <c r="I66" s="664">
        <v>67.319999999999993</v>
      </c>
      <c r="J66" s="664">
        <v>35</v>
      </c>
      <c r="K66" s="665">
        <v>2356.2399999999998</v>
      </c>
    </row>
    <row r="67" spans="1:11" ht="14.4" customHeight="1" x14ac:dyDescent="0.3">
      <c r="A67" s="660" t="s">
        <v>563</v>
      </c>
      <c r="B67" s="661" t="s">
        <v>564</v>
      </c>
      <c r="C67" s="662" t="s">
        <v>569</v>
      </c>
      <c r="D67" s="663" t="s">
        <v>3248</v>
      </c>
      <c r="E67" s="662" t="s">
        <v>5698</v>
      </c>
      <c r="F67" s="663" t="s">
        <v>5699</v>
      </c>
      <c r="G67" s="662" t="s">
        <v>4696</v>
      </c>
      <c r="H67" s="662" t="s">
        <v>4697</v>
      </c>
      <c r="I67" s="664">
        <v>235.13</v>
      </c>
      <c r="J67" s="664">
        <v>10</v>
      </c>
      <c r="K67" s="665">
        <v>2351.3000000000002</v>
      </c>
    </row>
    <row r="68" spans="1:11" ht="14.4" customHeight="1" x14ac:dyDescent="0.3">
      <c r="A68" s="660" t="s">
        <v>563</v>
      </c>
      <c r="B68" s="661" t="s">
        <v>564</v>
      </c>
      <c r="C68" s="662" t="s">
        <v>569</v>
      </c>
      <c r="D68" s="663" t="s">
        <v>3248</v>
      </c>
      <c r="E68" s="662" t="s">
        <v>5698</v>
      </c>
      <c r="F68" s="663" t="s">
        <v>5699</v>
      </c>
      <c r="G68" s="662" t="s">
        <v>4698</v>
      </c>
      <c r="H68" s="662" t="s">
        <v>4699</v>
      </c>
      <c r="I68" s="664">
        <v>82.08</v>
      </c>
      <c r="J68" s="664">
        <v>10</v>
      </c>
      <c r="K68" s="665">
        <v>820.8</v>
      </c>
    </row>
    <row r="69" spans="1:11" ht="14.4" customHeight="1" x14ac:dyDescent="0.3">
      <c r="A69" s="660" t="s">
        <v>563</v>
      </c>
      <c r="B69" s="661" t="s">
        <v>564</v>
      </c>
      <c r="C69" s="662" t="s">
        <v>569</v>
      </c>
      <c r="D69" s="663" t="s">
        <v>3248</v>
      </c>
      <c r="E69" s="662" t="s">
        <v>5698</v>
      </c>
      <c r="F69" s="663" t="s">
        <v>5699</v>
      </c>
      <c r="G69" s="662" t="s">
        <v>4700</v>
      </c>
      <c r="H69" s="662" t="s">
        <v>4701</v>
      </c>
      <c r="I69" s="664">
        <v>269.32</v>
      </c>
      <c r="J69" s="664">
        <v>15</v>
      </c>
      <c r="K69" s="665">
        <v>4039.87</v>
      </c>
    </row>
    <row r="70" spans="1:11" ht="14.4" customHeight="1" x14ac:dyDescent="0.3">
      <c r="A70" s="660" t="s">
        <v>563</v>
      </c>
      <c r="B70" s="661" t="s">
        <v>564</v>
      </c>
      <c r="C70" s="662" t="s">
        <v>569</v>
      </c>
      <c r="D70" s="663" t="s">
        <v>3248</v>
      </c>
      <c r="E70" s="662" t="s">
        <v>5698</v>
      </c>
      <c r="F70" s="663" t="s">
        <v>5699</v>
      </c>
      <c r="G70" s="662" t="s">
        <v>4702</v>
      </c>
      <c r="H70" s="662" t="s">
        <v>4703</v>
      </c>
      <c r="I70" s="664">
        <v>656.64</v>
      </c>
      <c r="J70" s="664">
        <v>8</v>
      </c>
      <c r="K70" s="665">
        <v>5253.12</v>
      </c>
    </row>
    <row r="71" spans="1:11" ht="14.4" customHeight="1" x14ac:dyDescent="0.3">
      <c r="A71" s="660" t="s">
        <v>563</v>
      </c>
      <c r="B71" s="661" t="s">
        <v>564</v>
      </c>
      <c r="C71" s="662" t="s">
        <v>569</v>
      </c>
      <c r="D71" s="663" t="s">
        <v>3248</v>
      </c>
      <c r="E71" s="662" t="s">
        <v>5698</v>
      </c>
      <c r="F71" s="663" t="s">
        <v>5699</v>
      </c>
      <c r="G71" s="662" t="s">
        <v>4704</v>
      </c>
      <c r="H71" s="662" t="s">
        <v>4705</v>
      </c>
      <c r="I71" s="664">
        <v>431.93</v>
      </c>
      <c r="J71" s="664">
        <v>1</v>
      </c>
      <c r="K71" s="665">
        <v>431.93</v>
      </c>
    </row>
    <row r="72" spans="1:11" ht="14.4" customHeight="1" x14ac:dyDescent="0.3">
      <c r="A72" s="660" t="s">
        <v>563</v>
      </c>
      <c r="B72" s="661" t="s">
        <v>564</v>
      </c>
      <c r="C72" s="662" t="s">
        <v>569</v>
      </c>
      <c r="D72" s="663" t="s">
        <v>3248</v>
      </c>
      <c r="E72" s="662" t="s">
        <v>5698</v>
      </c>
      <c r="F72" s="663" t="s">
        <v>5699</v>
      </c>
      <c r="G72" s="662" t="s">
        <v>4706</v>
      </c>
      <c r="H72" s="662" t="s">
        <v>4707</v>
      </c>
      <c r="I72" s="664">
        <v>79.209999999999994</v>
      </c>
      <c r="J72" s="664">
        <v>20</v>
      </c>
      <c r="K72" s="665">
        <v>1584.12</v>
      </c>
    </row>
    <row r="73" spans="1:11" ht="14.4" customHeight="1" x14ac:dyDescent="0.3">
      <c r="A73" s="660" t="s">
        <v>563</v>
      </c>
      <c r="B73" s="661" t="s">
        <v>564</v>
      </c>
      <c r="C73" s="662" t="s">
        <v>569</v>
      </c>
      <c r="D73" s="663" t="s">
        <v>3248</v>
      </c>
      <c r="E73" s="662" t="s">
        <v>5698</v>
      </c>
      <c r="F73" s="663" t="s">
        <v>5699</v>
      </c>
      <c r="G73" s="662" t="s">
        <v>4708</v>
      </c>
      <c r="H73" s="662" t="s">
        <v>4709</v>
      </c>
      <c r="I73" s="664">
        <v>1868.75</v>
      </c>
      <c r="J73" s="664">
        <v>4</v>
      </c>
      <c r="K73" s="665">
        <v>7475</v>
      </c>
    </row>
    <row r="74" spans="1:11" ht="14.4" customHeight="1" x14ac:dyDescent="0.3">
      <c r="A74" s="660" t="s">
        <v>563</v>
      </c>
      <c r="B74" s="661" t="s">
        <v>564</v>
      </c>
      <c r="C74" s="662" t="s">
        <v>569</v>
      </c>
      <c r="D74" s="663" t="s">
        <v>3248</v>
      </c>
      <c r="E74" s="662" t="s">
        <v>5698</v>
      </c>
      <c r="F74" s="663" t="s">
        <v>5699</v>
      </c>
      <c r="G74" s="662" t="s">
        <v>4710</v>
      </c>
      <c r="H74" s="662" t="s">
        <v>4711</v>
      </c>
      <c r="I74" s="664">
        <v>309.12</v>
      </c>
      <c r="J74" s="664">
        <v>5</v>
      </c>
      <c r="K74" s="665">
        <v>1545.6</v>
      </c>
    </row>
    <row r="75" spans="1:11" ht="14.4" customHeight="1" x14ac:dyDescent="0.3">
      <c r="A75" s="660" t="s">
        <v>563</v>
      </c>
      <c r="B75" s="661" t="s">
        <v>564</v>
      </c>
      <c r="C75" s="662" t="s">
        <v>569</v>
      </c>
      <c r="D75" s="663" t="s">
        <v>3248</v>
      </c>
      <c r="E75" s="662" t="s">
        <v>5698</v>
      </c>
      <c r="F75" s="663" t="s">
        <v>5699</v>
      </c>
      <c r="G75" s="662" t="s">
        <v>4712</v>
      </c>
      <c r="H75" s="662" t="s">
        <v>4713</v>
      </c>
      <c r="I75" s="664">
        <v>123.05</v>
      </c>
      <c r="J75" s="664">
        <v>10</v>
      </c>
      <c r="K75" s="665">
        <v>1230.5</v>
      </c>
    </row>
    <row r="76" spans="1:11" ht="14.4" customHeight="1" x14ac:dyDescent="0.3">
      <c r="A76" s="660" t="s">
        <v>563</v>
      </c>
      <c r="B76" s="661" t="s">
        <v>564</v>
      </c>
      <c r="C76" s="662" t="s">
        <v>569</v>
      </c>
      <c r="D76" s="663" t="s">
        <v>3248</v>
      </c>
      <c r="E76" s="662" t="s">
        <v>5698</v>
      </c>
      <c r="F76" s="663" t="s">
        <v>5699</v>
      </c>
      <c r="G76" s="662" t="s">
        <v>4714</v>
      </c>
      <c r="H76" s="662" t="s">
        <v>4715</v>
      </c>
      <c r="I76" s="664">
        <v>1319</v>
      </c>
      <c r="J76" s="664">
        <v>2</v>
      </c>
      <c r="K76" s="665">
        <v>2638</v>
      </c>
    </row>
    <row r="77" spans="1:11" ht="14.4" customHeight="1" x14ac:dyDescent="0.3">
      <c r="A77" s="660" t="s">
        <v>563</v>
      </c>
      <c r="B77" s="661" t="s">
        <v>564</v>
      </c>
      <c r="C77" s="662" t="s">
        <v>569</v>
      </c>
      <c r="D77" s="663" t="s">
        <v>3248</v>
      </c>
      <c r="E77" s="662" t="s">
        <v>5698</v>
      </c>
      <c r="F77" s="663" t="s">
        <v>5699</v>
      </c>
      <c r="G77" s="662" t="s">
        <v>4716</v>
      </c>
      <c r="H77" s="662" t="s">
        <v>4717</v>
      </c>
      <c r="I77" s="664">
        <v>48.22</v>
      </c>
      <c r="J77" s="664">
        <v>10</v>
      </c>
      <c r="K77" s="665">
        <v>482.18</v>
      </c>
    </row>
    <row r="78" spans="1:11" ht="14.4" customHeight="1" x14ac:dyDescent="0.3">
      <c r="A78" s="660" t="s">
        <v>563</v>
      </c>
      <c r="B78" s="661" t="s">
        <v>564</v>
      </c>
      <c r="C78" s="662" t="s">
        <v>569</v>
      </c>
      <c r="D78" s="663" t="s">
        <v>3248</v>
      </c>
      <c r="E78" s="662" t="s">
        <v>5698</v>
      </c>
      <c r="F78" s="663" t="s">
        <v>5699</v>
      </c>
      <c r="G78" s="662" t="s">
        <v>4718</v>
      </c>
      <c r="H78" s="662" t="s">
        <v>4719</v>
      </c>
      <c r="I78" s="664">
        <v>1490.3340000000001</v>
      </c>
      <c r="J78" s="664">
        <v>13</v>
      </c>
      <c r="K78" s="665">
        <v>19374.05</v>
      </c>
    </row>
    <row r="79" spans="1:11" ht="14.4" customHeight="1" x14ac:dyDescent="0.3">
      <c r="A79" s="660" t="s">
        <v>563</v>
      </c>
      <c r="B79" s="661" t="s">
        <v>564</v>
      </c>
      <c r="C79" s="662" t="s">
        <v>569</v>
      </c>
      <c r="D79" s="663" t="s">
        <v>3248</v>
      </c>
      <c r="E79" s="662" t="s">
        <v>5698</v>
      </c>
      <c r="F79" s="663" t="s">
        <v>5699</v>
      </c>
      <c r="G79" s="662" t="s">
        <v>4720</v>
      </c>
      <c r="H79" s="662" t="s">
        <v>4721</v>
      </c>
      <c r="I79" s="664">
        <v>12.65</v>
      </c>
      <c r="J79" s="664">
        <v>45</v>
      </c>
      <c r="K79" s="665">
        <v>569.25</v>
      </c>
    </row>
    <row r="80" spans="1:11" ht="14.4" customHeight="1" x14ac:dyDescent="0.3">
      <c r="A80" s="660" t="s">
        <v>563</v>
      </c>
      <c r="B80" s="661" t="s">
        <v>564</v>
      </c>
      <c r="C80" s="662" t="s">
        <v>569</v>
      </c>
      <c r="D80" s="663" t="s">
        <v>3248</v>
      </c>
      <c r="E80" s="662" t="s">
        <v>5698</v>
      </c>
      <c r="F80" s="663" t="s">
        <v>5699</v>
      </c>
      <c r="G80" s="662" t="s">
        <v>4722</v>
      </c>
      <c r="H80" s="662" t="s">
        <v>4723</v>
      </c>
      <c r="I80" s="664">
        <v>11.5</v>
      </c>
      <c r="J80" s="664">
        <v>15</v>
      </c>
      <c r="K80" s="665">
        <v>172.5</v>
      </c>
    </row>
    <row r="81" spans="1:11" ht="14.4" customHeight="1" x14ac:dyDescent="0.3">
      <c r="A81" s="660" t="s">
        <v>563</v>
      </c>
      <c r="B81" s="661" t="s">
        <v>564</v>
      </c>
      <c r="C81" s="662" t="s">
        <v>569</v>
      </c>
      <c r="D81" s="663" t="s">
        <v>3248</v>
      </c>
      <c r="E81" s="662" t="s">
        <v>5698</v>
      </c>
      <c r="F81" s="663" t="s">
        <v>5699</v>
      </c>
      <c r="G81" s="662" t="s">
        <v>4724</v>
      </c>
      <c r="H81" s="662" t="s">
        <v>4725</v>
      </c>
      <c r="I81" s="664">
        <v>286.35000000000002</v>
      </c>
      <c r="J81" s="664">
        <v>5</v>
      </c>
      <c r="K81" s="665">
        <v>1431.75</v>
      </c>
    </row>
    <row r="82" spans="1:11" ht="14.4" customHeight="1" x14ac:dyDescent="0.3">
      <c r="A82" s="660" t="s">
        <v>563</v>
      </c>
      <c r="B82" s="661" t="s">
        <v>564</v>
      </c>
      <c r="C82" s="662" t="s">
        <v>569</v>
      </c>
      <c r="D82" s="663" t="s">
        <v>3248</v>
      </c>
      <c r="E82" s="662" t="s">
        <v>5698</v>
      </c>
      <c r="F82" s="663" t="s">
        <v>5699</v>
      </c>
      <c r="G82" s="662" t="s">
        <v>4726</v>
      </c>
      <c r="H82" s="662" t="s">
        <v>4727</v>
      </c>
      <c r="I82" s="664">
        <v>99.7</v>
      </c>
      <c r="J82" s="664">
        <v>10</v>
      </c>
      <c r="K82" s="665">
        <v>997</v>
      </c>
    </row>
    <row r="83" spans="1:11" ht="14.4" customHeight="1" x14ac:dyDescent="0.3">
      <c r="A83" s="660" t="s">
        <v>563</v>
      </c>
      <c r="B83" s="661" t="s">
        <v>564</v>
      </c>
      <c r="C83" s="662" t="s">
        <v>569</v>
      </c>
      <c r="D83" s="663" t="s">
        <v>3248</v>
      </c>
      <c r="E83" s="662" t="s">
        <v>5700</v>
      </c>
      <c r="F83" s="663" t="s">
        <v>5701</v>
      </c>
      <c r="G83" s="662" t="s">
        <v>4728</v>
      </c>
      <c r="H83" s="662" t="s">
        <v>4729</v>
      </c>
      <c r="I83" s="664">
        <v>471.9</v>
      </c>
      <c r="J83" s="664">
        <v>2</v>
      </c>
      <c r="K83" s="665">
        <v>943.8</v>
      </c>
    </row>
    <row r="84" spans="1:11" ht="14.4" customHeight="1" x14ac:dyDescent="0.3">
      <c r="A84" s="660" t="s">
        <v>563</v>
      </c>
      <c r="B84" s="661" t="s">
        <v>564</v>
      </c>
      <c r="C84" s="662" t="s">
        <v>569</v>
      </c>
      <c r="D84" s="663" t="s">
        <v>3248</v>
      </c>
      <c r="E84" s="662" t="s">
        <v>5700</v>
      </c>
      <c r="F84" s="663" t="s">
        <v>5701</v>
      </c>
      <c r="G84" s="662" t="s">
        <v>4730</v>
      </c>
      <c r="H84" s="662" t="s">
        <v>4731</v>
      </c>
      <c r="I84" s="664">
        <v>58.37</v>
      </c>
      <c r="J84" s="664">
        <v>20</v>
      </c>
      <c r="K84" s="665">
        <v>1167.4000000000001</v>
      </c>
    </row>
    <row r="85" spans="1:11" ht="14.4" customHeight="1" x14ac:dyDescent="0.3">
      <c r="A85" s="660" t="s">
        <v>563</v>
      </c>
      <c r="B85" s="661" t="s">
        <v>564</v>
      </c>
      <c r="C85" s="662" t="s">
        <v>569</v>
      </c>
      <c r="D85" s="663" t="s">
        <v>3248</v>
      </c>
      <c r="E85" s="662" t="s">
        <v>5700</v>
      </c>
      <c r="F85" s="663" t="s">
        <v>5701</v>
      </c>
      <c r="G85" s="662" t="s">
        <v>4732</v>
      </c>
      <c r="H85" s="662" t="s">
        <v>4733</v>
      </c>
      <c r="I85" s="664">
        <v>3.0266666666666668</v>
      </c>
      <c r="J85" s="664">
        <v>150</v>
      </c>
      <c r="K85" s="665">
        <v>454</v>
      </c>
    </row>
    <row r="86" spans="1:11" ht="14.4" customHeight="1" x14ac:dyDescent="0.3">
      <c r="A86" s="660" t="s">
        <v>563</v>
      </c>
      <c r="B86" s="661" t="s">
        <v>564</v>
      </c>
      <c r="C86" s="662" t="s">
        <v>569</v>
      </c>
      <c r="D86" s="663" t="s">
        <v>3248</v>
      </c>
      <c r="E86" s="662" t="s">
        <v>5700</v>
      </c>
      <c r="F86" s="663" t="s">
        <v>5701</v>
      </c>
      <c r="G86" s="662" t="s">
        <v>4734</v>
      </c>
      <c r="H86" s="662" t="s">
        <v>4735</v>
      </c>
      <c r="I86" s="664">
        <v>0.24</v>
      </c>
      <c r="J86" s="664">
        <v>100</v>
      </c>
      <c r="K86" s="665">
        <v>24</v>
      </c>
    </row>
    <row r="87" spans="1:11" ht="14.4" customHeight="1" x14ac:dyDescent="0.3">
      <c r="A87" s="660" t="s">
        <v>563</v>
      </c>
      <c r="B87" s="661" t="s">
        <v>564</v>
      </c>
      <c r="C87" s="662" t="s">
        <v>569</v>
      </c>
      <c r="D87" s="663" t="s">
        <v>3248</v>
      </c>
      <c r="E87" s="662" t="s">
        <v>5700</v>
      </c>
      <c r="F87" s="663" t="s">
        <v>5701</v>
      </c>
      <c r="G87" s="662" t="s">
        <v>4736</v>
      </c>
      <c r="H87" s="662" t="s">
        <v>4737</v>
      </c>
      <c r="I87" s="664">
        <v>11.1425</v>
      </c>
      <c r="J87" s="664">
        <v>350</v>
      </c>
      <c r="K87" s="665">
        <v>3900</v>
      </c>
    </row>
    <row r="88" spans="1:11" ht="14.4" customHeight="1" x14ac:dyDescent="0.3">
      <c r="A88" s="660" t="s">
        <v>563</v>
      </c>
      <c r="B88" s="661" t="s">
        <v>564</v>
      </c>
      <c r="C88" s="662" t="s">
        <v>569</v>
      </c>
      <c r="D88" s="663" t="s">
        <v>3248</v>
      </c>
      <c r="E88" s="662" t="s">
        <v>5700</v>
      </c>
      <c r="F88" s="663" t="s">
        <v>5701</v>
      </c>
      <c r="G88" s="662" t="s">
        <v>4738</v>
      </c>
      <c r="H88" s="662" t="s">
        <v>4739</v>
      </c>
      <c r="I88" s="664">
        <v>1.0900000000000001</v>
      </c>
      <c r="J88" s="664">
        <v>3700</v>
      </c>
      <c r="K88" s="665">
        <v>4033</v>
      </c>
    </row>
    <row r="89" spans="1:11" ht="14.4" customHeight="1" x14ac:dyDescent="0.3">
      <c r="A89" s="660" t="s">
        <v>563</v>
      </c>
      <c r="B89" s="661" t="s">
        <v>564</v>
      </c>
      <c r="C89" s="662" t="s">
        <v>569</v>
      </c>
      <c r="D89" s="663" t="s">
        <v>3248</v>
      </c>
      <c r="E89" s="662" t="s">
        <v>5700</v>
      </c>
      <c r="F89" s="663" t="s">
        <v>5701</v>
      </c>
      <c r="G89" s="662" t="s">
        <v>4740</v>
      </c>
      <c r="H89" s="662" t="s">
        <v>4741</v>
      </c>
      <c r="I89" s="664">
        <v>1.67</v>
      </c>
      <c r="J89" s="664">
        <v>1100</v>
      </c>
      <c r="K89" s="665">
        <v>1837</v>
      </c>
    </row>
    <row r="90" spans="1:11" ht="14.4" customHeight="1" x14ac:dyDescent="0.3">
      <c r="A90" s="660" t="s">
        <v>563</v>
      </c>
      <c r="B90" s="661" t="s">
        <v>564</v>
      </c>
      <c r="C90" s="662" t="s">
        <v>569</v>
      </c>
      <c r="D90" s="663" t="s">
        <v>3248</v>
      </c>
      <c r="E90" s="662" t="s">
        <v>5700</v>
      </c>
      <c r="F90" s="663" t="s">
        <v>5701</v>
      </c>
      <c r="G90" s="662" t="s">
        <v>4742</v>
      </c>
      <c r="H90" s="662" t="s">
        <v>4743</v>
      </c>
      <c r="I90" s="664">
        <v>0.48</v>
      </c>
      <c r="J90" s="664">
        <v>1000</v>
      </c>
      <c r="K90" s="665">
        <v>480</v>
      </c>
    </row>
    <row r="91" spans="1:11" ht="14.4" customHeight="1" x14ac:dyDescent="0.3">
      <c r="A91" s="660" t="s">
        <v>563</v>
      </c>
      <c r="B91" s="661" t="s">
        <v>564</v>
      </c>
      <c r="C91" s="662" t="s">
        <v>569</v>
      </c>
      <c r="D91" s="663" t="s">
        <v>3248</v>
      </c>
      <c r="E91" s="662" t="s">
        <v>5700</v>
      </c>
      <c r="F91" s="663" t="s">
        <v>5701</v>
      </c>
      <c r="G91" s="662" t="s">
        <v>4744</v>
      </c>
      <c r="H91" s="662" t="s">
        <v>4745</v>
      </c>
      <c r="I91" s="664">
        <v>0.67</v>
      </c>
      <c r="J91" s="664">
        <v>1000</v>
      </c>
      <c r="K91" s="665">
        <v>670</v>
      </c>
    </row>
    <row r="92" spans="1:11" ht="14.4" customHeight="1" x14ac:dyDescent="0.3">
      <c r="A92" s="660" t="s">
        <v>563</v>
      </c>
      <c r="B92" s="661" t="s">
        <v>564</v>
      </c>
      <c r="C92" s="662" t="s">
        <v>569</v>
      </c>
      <c r="D92" s="663" t="s">
        <v>3248</v>
      </c>
      <c r="E92" s="662" t="s">
        <v>5700</v>
      </c>
      <c r="F92" s="663" t="s">
        <v>5701</v>
      </c>
      <c r="G92" s="662" t="s">
        <v>4746</v>
      </c>
      <c r="H92" s="662" t="s">
        <v>4747</v>
      </c>
      <c r="I92" s="664">
        <v>3.1320000000000001</v>
      </c>
      <c r="J92" s="664">
        <v>1000</v>
      </c>
      <c r="K92" s="665">
        <v>3132</v>
      </c>
    </row>
    <row r="93" spans="1:11" ht="14.4" customHeight="1" x14ac:dyDescent="0.3">
      <c r="A93" s="660" t="s">
        <v>563</v>
      </c>
      <c r="B93" s="661" t="s">
        <v>564</v>
      </c>
      <c r="C93" s="662" t="s">
        <v>569</v>
      </c>
      <c r="D93" s="663" t="s">
        <v>3248</v>
      </c>
      <c r="E93" s="662" t="s">
        <v>5700</v>
      </c>
      <c r="F93" s="663" t="s">
        <v>5701</v>
      </c>
      <c r="G93" s="662" t="s">
        <v>4748</v>
      </c>
      <c r="H93" s="662" t="s">
        <v>4749</v>
      </c>
      <c r="I93" s="664">
        <v>6.29</v>
      </c>
      <c r="J93" s="664">
        <v>250</v>
      </c>
      <c r="K93" s="665">
        <v>1572.5</v>
      </c>
    </row>
    <row r="94" spans="1:11" ht="14.4" customHeight="1" x14ac:dyDescent="0.3">
      <c r="A94" s="660" t="s">
        <v>563</v>
      </c>
      <c r="B94" s="661" t="s">
        <v>564</v>
      </c>
      <c r="C94" s="662" t="s">
        <v>569</v>
      </c>
      <c r="D94" s="663" t="s">
        <v>3248</v>
      </c>
      <c r="E94" s="662" t="s">
        <v>5700</v>
      </c>
      <c r="F94" s="663" t="s">
        <v>5701</v>
      </c>
      <c r="G94" s="662" t="s">
        <v>4750</v>
      </c>
      <c r="H94" s="662" t="s">
        <v>4751</v>
      </c>
      <c r="I94" s="664">
        <v>68.533333333333331</v>
      </c>
      <c r="J94" s="664">
        <v>10</v>
      </c>
      <c r="K94" s="665">
        <v>685.33999999999992</v>
      </c>
    </row>
    <row r="95" spans="1:11" ht="14.4" customHeight="1" x14ac:dyDescent="0.3">
      <c r="A95" s="660" t="s">
        <v>563</v>
      </c>
      <c r="B95" s="661" t="s">
        <v>564</v>
      </c>
      <c r="C95" s="662" t="s">
        <v>569</v>
      </c>
      <c r="D95" s="663" t="s">
        <v>3248</v>
      </c>
      <c r="E95" s="662" t="s">
        <v>5700</v>
      </c>
      <c r="F95" s="663" t="s">
        <v>5701</v>
      </c>
      <c r="G95" s="662" t="s">
        <v>4752</v>
      </c>
      <c r="H95" s="662" t="s">
        <v>4753</v>
      </c>
      <c r="I95" s="664">
        <v>50.82</v>
      </c>
      <c r="J95" s="664">
        <v>60</v>
      </c>
      <c r="K95" s="665">
        <v>3049.2</v>
      </c>
    </row>
    <row r="96" spans="1:11" ht="14.4" customHeight="1" x14ac:dyDescent="0.3">
      <c r="A96" s="660" t="s">
        <v>563</v>
      </c>
      <c r="B96" s="661" t="s">
        <v>564</v>
      </c>
      <c r="C96" s="662" t="s">
        <v>569</v>
      </c>
      <c r="D96" s="663" t="s">
        <v>3248</v>
      </c>
      <c r="E96" s="662" t="s">
        <v>5700</v>
      </c>
      <c r="F96" s="663" t="s">
        <v>5701</v>
      </c>
      <c r="G96" s="662" t="s">
        <v>4754</v>
      </c>
      <c r="H96" s="662" t="s">
        <v>4755</v>
      </c>
      <c r="I96" s="664">
        <v>169.4</v>
      </c>
      <c r="J96" s="664">
        <v>10</v>
      </c>
      <c r="K96" s="665">
        <v>1694</v>
      </c>
    </row>
    <row r="97" spans="1:11" ht="14.4" customHeight="1" x14ac:dyDescent="0.3">
      <c r="A97" s="660" t="s">
        <v>563</v>
      </c>
      <c r="B97" s="661" t="s">
        <v>564</v>
      </c>
      <c r="C97" s="662" t="s">
        <v>569</v>
      </c>
      <c r="D97" s="663" t="s">
        <v>3248</v>
      </c>
      <c r="E97" s="662" t="s">
        <v>5700</v>
      </c>
      <c r="F97" s="663" t="s">
        <v>5701</v>
      </c>
      <c r="G97" s="662" t="s">
        <v>4756</v>
      </c>
      <c r="H97" s="662" t="s">
        <v>4757</v>
      </c>
      <c r="I97" s="664">
        <v>94.38</v>
      </c>
      <c r="J97" s="664">
        <v>6</v>
      </c>
      <c r="K97" s="665">
        <v>566.28</v>
      </c>
    </row>
    <row r="98" spans="1:11" ht="14.4" customHeight="1" x14ac:dyDescent="0.3">
      <c r="A98" s="660" t="s">
        <v>563</v>
      </c>
      <c r="B98" s="661" t="s">
        <v>564</v>
      </c>
      <c r="C98" s="662" t="s">
        <v>569</v>
      </c>
      <c r="D98" s="663" t="s">
        <v>3248</v>
      </c>
      <c r="E98" s="662" t="s">
        <v>5700</v>
      </c>
      <c r="F98" s="663" t="s">
        <v>5701</v>
      </c>
      <c r="G98" s="662" t="s">
        <v>4758</v>
      </c>
      <c r="H98" s="662" t="s">
        <v>4759</v>
      </c>
      <c r="I98" s="664">
        <v>5.56</v>
      </c>
      <c r="J98" s="664">
        <v>20</v>
      </c>
      <c r="K98" s="665">
        <v>111.2</v>
      </c>
    </row>
    <row r="99" spans="1:11" ht="14.4" customHeight="1" x14ac:dyDescent="0.3">
      <c r="A99" s="660" t="s">
        <v>563</v>
      </c>
      <c r="B99" s="661" t="s">
        <v>564</v>
      </c>
      <c r="C99" s="662" t="s">
        <v>569</v>
      </c>
      <c r="D99" s="663" t="s">
        <v>3248</v>
      </c>
      <c r="E99" s="662" t="s">
        <v>5700</v>
      </c>
      <c r="F99" s="663" t="s">
        <v>5701</v>
      </c>
      <c r="G99" s="662" t="s">
        <v>4760</v>
      </c>
      <c r="H99" s="662" t="s">
        <v>4761</v>
      </c>
      <c r="I99" s="664">
        <v>45.5</v>
      </c>
      <c r="J99" s="664">
        <v>20</v>
      </c>
      <c r="K99" s="665">
        <v>910</v>
      </c>
    </row>
    <row r="100" spans="1:11" ht="14.4" customHeight="1" x14ac:dyDescent="0.3">
      <c r="A100" s="660" t="s">
        <v>563</v>
      </c>
      <c r="B100" s="661" t="s">
        <v>564</v>
      </c>
      <c r="C100" s="662" t="s">
        <v>569</v>
      </c>
      <c r="D100" s="663" t="s">
        <v>3248</v>
      </c>
      <c r="E100" s="662" t="s">
        <v>5700</v>
      </c>
      <c r="F100" s="663" t="s">
        <v>5701</v>
      </c>
      <c r="G100" s="662" t="s">
        <v>4762</v>
      </c>
      <c r="H100" s="662" t="s">
        <v>4763</v>
      </c>
      <c r="I100" s="664">
        <v>20.69</v>
      </c>
      <c r="J100" s="664">
        <v>300</v>
      </c>
      <c r="K100" s="665">
        <v>6207</v>
      </c>
    </row>
    <row r="101" spans="1:11" ht="14.4" customHeight="1" x14ac:dyDescent="0.3">
      <c r="A101" s="660" t="s">
        <v>563</v>
      </c>
      <c r="B101" s="661" t="s">
        <v>564</v>
      </c>
      <c r="C101" s="662" t="s">
        <v>569</v>
      </c>
      <c r="D101" s="663" t="s">
        <v>3248</v>
      </c>
      <c r="E101" s="662" t="s">
        <v>5700</v>
      </c>
      <c r="F101" s="663" t="s">
        <v>5701</v>
      </c>
      <c r="G101" s="662" t="s">
        <v>4764</v>
      </c>
      <c r="H101" s="662" t="s">
        <v>4765</v>
      </c>
      <c r="I101" s="664">
        <v>26.02</v>
      </c>
      <c r="J101" s="664">
        <v>1200</v>
      </c>
      <c r="K101" s="665">
        <v>31218</v>
      </c>
    </row>
    <row r="102" spans="1:11" ht="14.4" customHeight="1" x14ac:dyDescent="0.3">
      <c r="A102" s="660" t="s">
        <v>563</v>
      </c>
      <c r="B102" s="661" t="s">
        <v>564</v>
      </c>
      <c r="C102" s="662" t="s">
        <v>569</v>
      </c>
      <c r="D102" s="663" t="s">
        <v>3248</v>
      </c>
      <c r="E102" s="662" t="s">
        <v>5700</v>
      </c>
      <c r="F102" s="663" t="s">
        <v>5701</v>
      </c>
      <c r="G102" s="662" t="s">
        <v>4766</v>
      </c>
      <c r="H102" s="662" t="s">
        <v>4767</v>
      </c>
      <c r="I102" s="664">
        <v>75.02</v>
      </c>
      <c r="J102" s="664">
        <v>2</v>
      </c>
      <c r="K102" s="665">
        <v>150.03</v>
      </c>
    </row>
    <row r="103" spans="1:11" ht="14.4" customHeight="1" x14ac:dyDescent="0.3">
      <c r="A103" s="660" t="s">
        <v>563</v>
      </c>
      <c r="B103" s="661" t="s">
        <v>564</v>
      </c>
      <c r="C103" s="662" t="s">
        <v>569</v>
      </c>
      <c r="D103" s="663" t="s">
        <v>3248</v>
      </c>
      <c r="E103" s="662" t="s">
        <v>5700</v>
      </c>
      <c r="F103" s="663" t="s">
        <v>5701</v>
      </c>
      <c r="G103" s="662" t="s">
        <v>4768</v>
      </c>
      <c r="H103" s="662" t="s">
        <v>4769</v>
      </c>
      <c r="I103" s="664">
        <v>75.02</v>
      </c>
      <c r="J103" s="664">
        <v>2</v>
      </c>
      <c r="K103" s="665">
        <v>150.04</v>
      </c>
    </row>
    <row r="104" spans="1:11" ht="14.4" customHeight="1" x14ac:dyDescent="0.3">
      <c r="A104" s="660" t="s">
        <v>563</v>
      </c>
      <c r="B104" s="661" t="s">
        <v>564</v>
      </c>
      <c r="C104" s="662" t="s">
        <v>569</v>
      </c>
      <c r="D104" s="663" t="s">
        <v>3248</v>
      </c>
      <c r="E104" s="662" t="s">
        <v>5700</v>
      </c>
      <c r="F104" s="663" t="s">
        <v>5701</v>
      </c>
      <c r="G104" s="662" t="s">
        <v>4770</v>
      </c>
      <c r="H104" s="662" t="s">
        <v>4771</v>
      </c>
      <c r="I104" s="664">
        <v>26.016666666666666</v>
      </c>
      <c r="J104" s="664">
        <v>360</v>
      </c>
      <c r="K104" s="665">
        <v>9365.2000000000007</v>
      </c>
    </row>
    <row r="105" spans="1:11" ht="14.4" customHeight="1" x14ac:dyDescent="0.3">
      <c r="A105" s="660" t="s">
        <v>563</v>
      </c>
      <c r="B105" s="661" t="s">
        <v>564</v>
      </c>
      <c r="C105" s="662" t="s">
        <v>569</v>
      </c>
      <c r="D105" s="663" t="s">
        <v>3248</v>
      </c>
      <c r="E105" s="662" t="s">
        <v>5700</v>
      </c>
      <c r="F105" s="663" t="s">
        <v>5701</v>
      </c>
      <c r="G105" s="662" t="s">
        <v>4772</v>
      </c>
      <c r="H105" s="662" t="s">
        <v>4773</v>
      </c>
      <c r="I105" s="664">
        <v>26.02</v>
      </c>
      <c r="J105" s="664">
        <v>325</v>
      </c>
      <c r="K105" s="665">
        <v>8455.25</v>
      </c>
    </row>
    <row r="106" spans="1:11" ht="14.4" customHeight="1" x14ac:dyDescent="0.3">
      <c r="A106" s="660" t="s">
        <v>563</v>
      </c>
      <c r="B106" s="661" t="s">
        <v>564</v>
      </c>
      <c r="C106" s="662" t="s">
        <v>569</v>
      </c>
      <c r="D106" s="663" t="s">
        <v>3248</v>
      </c>
      <c r="E106" s="662" t="s">
        <v>5700</v>
      </c>
      <c r="F106" s="663" t="s">
        <v>5701</v>
      </c>
      <c r="G106" s="662" t="s">
        <v>4774</v>
      </c>
      <c r="H106" s="662" t="s">
        <v>4775</v>
      </c>
      <c r="I106" s="664">
        <v>1.9816666666666667</v>
      </c>
      <c r="J106" s="664">
        <v>1100</v>
      </c>
      <c r="K106" s="665">
        <v>2179</v>
      </c>
    </row>
    <row r="107" spans="1:11" ht="14.4" customHeight="1" x14ac:dyDescent="0.3">
      <c r="A107" s="660" t="s">
        <v>563</v>
      </c>
      <c r="B107" s="661" t="s">
        <v>564</v>
      </c>
      <c r="C107" s="662" t="s">
        <v>569</v>
      </c>
      <c r="D107" s="663" t="s">
        <v>3248</v>
      </c>
      <c r="E107" s="662" t="s">
        <v>5700</v>
      </c>
      <c r="F107" s="663" t="s">
        <v>5701</v>
      </c>
      <c r="G107" s="662" t="s">
        <v>4776</v>
      </c>
      <c r="H107" s="662" t="s">
        <v>4777</v>
      </c>
      <c r="I107" s="664">
        <v>1.9666666666666666</v>
      </c>
      <c r="J107" s="664">
        <v>200</v>
      </c>
      <c r="K107" s="665">
        <v>391.5</v>
      </c>
    </row>
    <row r="108" spans="1:11" ht="14.4" customHeight="1" x14ac:dyDescent="0.3">
      <c r="A108" s="660" t="s">
        <v>563</v>
      </c>
      <c r="B108" s="661" t="s">
        <v>564</v>
      </c>
      <c r="C108" s="662" t="s">
        <v>569</v>
      </c>
      <c r="D108" s="663" t="s">
        <v>3248</v>
      </c>
      <c r="E108" s="662" t="s">
        <v>5700</v>
      </c>
      <c r="F108" s="663" t="s">
        <v>5701</v>
      </c>
      <c r="G108" s="662" t="s">
        <v>4778</v>
      </c>
      <c r="H108" s="662" t="s">
        <v>4779</v>
      </c>
      <c r="I108" s="664">
        <v>3.0749999999999997</v>
      </c>
      <c r="J108" s="664">
        <v>250</v>
      </c>
      <c r="K108" s="665">
        <v>770</v>
      </c>
    </row>
    <row r="109" spans="1:11" ht="14.4" customHeight="1" x14ac:dyDescent="0.3">
      <c r="A109" s="660" t="s">
        <v>563</v>
      </c>
      <c r="B109" s="661" t="s">
        <v>564</v>
      </c>
      <c r="C109" s="662" t="s">
        <v>569</v>
      </c>
      <c r="D109" s="663" t="s">
        <v>3248</v>
      </c>
      <c r="E109" s="662" t="s">
        <v>5700</v>
      </c>
      <c r="F109" s="663" t="s">
        <v>5701</v>
      </c>
      <c r="G109" s="662" t="s">
        <v>4780</v>
      </c>
      <c r="H109" s="662" t="s">
        <v>4781</v>
      </c>
      <c r="I109" s="664">
        <v>1.9233333333333331</v>
      </c>
      <c r="J109" s="664">
        <v>200</v>
      </c>
      <c r="K109" s="665">
        <v>384.5</v>
      </c>
    </row>
    <row r="110" spans="1:11" ht="14.4" customHeight="1" x14ac:dyDescent="0.3">
      <c r="A110" s="660" t="s">
        <v>563</v>
      </c>
      <c r="B110" s="661" t="s">
        <v>564</v>
      </c>
      <c r="C110" s="662" t="s">
        <v>569</v>
      </c>
      <c r="D110" s="663" t="s">
        <v>3248</v>
      </c>
      <c r="E110" s="662" t="s">
        <v>5700</v>
      </c>
      <c r="F110" s="663" t="s">
        <v>5701</v>
      </c>
      <c r="G110" s="662" t="s">
        <v>4782</v>
      </c>
      <c r="H110" s="662" t="s">
        <v>4783</v>
      </c>
      <c r="I110" s="664">
        <v>0.01</v>
      </c>
      <c r="J110" s="664">
        <v>600</v>
      </c>
      <c r="K110" s="665">
        <v>6</v>
      </c>
    </row>
    <row r="111" spans="1:11" ht="14.4" customHeight="1" x14ac:dyDescent="0.3">
      <c r="A111" s="660" t="s">
        <v>563</v>
      </c>
      <c r="B111" s="661" t="s">
        <v>564</v>
      </c>
      <c r="C111" s="662" t="s">
        <v>569</v>
      </c>
      <c r="D111" s="663" t="s">
        <v>3248</v>
      </c>
      <c r="E111" s="662" t="s">
        <v>5700</v>
      </c>
      <c r="F111" s="663" t="s">
        <v>5701</v>
      </c>
      <c r="G111" s="662" t="s">
        <v>4784</v>
      </c>
      <c r="H111" s="662" t="s">
        <v>4785</v>
      </c>
      <c r="I111" s="664">
        <v>2.9540000000000002</v>
      </c>
      <c r="J111" s="664">
        <v>600</v>
      </c>
      <c r="K111" s="665">
        <v>1778</v>
      </c>
    </row>
    <row r="112" spans="1:11" ht="14.4" customHeight="1" x14ac:dyDescent="0.3">
      <c r="A112" s="660" t="s">
        <v>563</v>
      </c>
      <c r="B112" s="661" t="s">
        <v>564</v>
      </c>
      <c r="C112" s="662" t="s">
        <v>569</v>
      </c>
      <c r="D112" s="663" t="s">
        <v>3248</v>
      </c>
      <c r="E112" s="662" t="s">
        <v>5700</v>
      </c>
      <c r="F112" s="663" t="s">
        <v>5701</v>
      </c>
      <c r="G112" s="662" t="s">
        <v>4786</v>
      </c>
      <c r="H112" s="662" t="s">
        <v>4787</v>
      </c>
      <c r="I112" s="664">
        <v>2.165</v>
      </c>
      <c r="J112" s="664">
        <v>700</v>
      </c>
      <c r="K112" s="665">
        <v>1516</v>
      </c>
    </row>
    <row r="113" spans="1:11" ht="14.4" customHeight="1" x14ac:dyDescent="0.3">
      <c r="A113" s="660" t="s">
        <v>563</v>
      </c>
      <c r="B113" s="661" t="s">
        <v>564</v>
      </c>
      <c r="C113" s="662" t="s">
        <v>569</v>
      </c>
      <c r="D113" s="663" t="s">
        <v>3248</v>
      </c>
      <c r="E113" s="662" t="s">
        <v>5700</v>
      </c>
      <c r="F113" s="663" t="s">
        <v>5701</v>
      </c>
      <c r="G113" s="662" t="s">
        <v>4788</v>
      </c>
      <c r="H113" s="662" t="s">
        <v>4789</v>
      </c>
      <c r="I113" s="664">
        <v>14.65</v>
      </c>
      <c r="J113" s="664">
        <v>200</v>
      </c>
      <c r="K113" s="665">
        <v>2930</v>
      </c>
    </row>
    <row r="114" spans="1:11" ht="14.4" customHeight="1" x14ac:dyDescent="0.3">
      <c r="A114" s="660" t="s">
        <v>563</v>
      </c>
      <c r="B114" s="661" t="s">
        <v>564</v>
      </c>
      <c r="C114" s="662" t="s">
        <v>569</v>
      </c>
      <c r="D114" s="663" t="s">
        <v>3248</v>
      </c>
      <c r="E114" s="662" t="s">
        <v>5700</v>
      </c>
      <c r="F114" s="663" t="s">
        <v>5701</v>
      </c>
      <c r="G114" s="662" t="s">
        <v>4790</v>
      </c>
      <c r="H114" s="662" t="s">
        <v>4791</v>
      </c>
      <c r="I114" s="664">
        <v>7.16</v>
      </c>
      <c r="J114" s="664">
        <v>200</v>
      </c>
      <c r="K114" s="665">
        <v>1432</v>
      </c>
    </row>
    <row r="115" spans="1:11" ht="14.4" customHeight="1" x14ac:dyDescent="0.3">
      <c r="A115" s="660" t="s">
        <v>563</v>
      </c>
      <c r="B115" s="661" t="s">
        <v>564</v>
      </c>
      <c r="C115" s="662" t="s">
        <v>569</v>
      </c>
      <c r="D115" s="663" t="s">
        <v>3248</v>
      </c>
      <c r="E115" s="662" t="s">
        <v>5700</v>
      </c>
      <c r="F115" s="663" t="s">
        <v>5701</v>
      </c>
      <c r="G115" s="662" t="s">
        <v>4792</v>
      </c>
      <c r="H115" s="662" t="s">
        <v>4793</v>
      </c>
      <c r="I115" s="664">
        <v>148.71</v>
      </c>
      <c r="J115" s="664">
        <v>120</v>
      </c>
      <c r="K115" s="665">
        <v>17845.2</v>
      </c>
    </row>
    <row r="116" spans="1:11" ht="14.4" customHeight="1" x14ac:dyDescent="0.3">
      <c r="A116" s="660" t="s">
        <v>563</v>
      </c>
      <c r="B116" s="661" t="s">
        <v>564</v>
      </c>
      <c r="C116" s="662" t="s">
        <v>569</v>
      </c>
      <c r="D116" s="663" t="s">
        <v>3248</v>
      </c>
      <c r="E116" s="662" t="s">
        <v>5700</v>
      </c>
      <c r="F116" s="663" t="s">
        <v>5701</v>
      </c>
      <c r="G116" s="662" t="s">
        <v>4794</v>
      </c>
      <c r="H116" s="662" t="s">
        <v>4795</v>
      </c>
      <c r="I116" s="664">
        <v>2.1779999999999999</v>
      </c>
      <c r="J116" s="664">
        <v>700</v>
      </c>
      <c r="K116" s="665">
        <v>1525</v>
      </c>
    </row>
    <row r="117" spans="1:11" ht="14.4" customHeight="1" x14ac:dyDescent="0.3">
      <c r="A117" s="660" t="s">
        <v>563</v>
      </c>
      <c r="B117" s="661" t="s">
        <v>564</v>
      </c>
      <c r="C117" s="662" t="s">
        <v>569</v>
      </c>
      <c r="D117" s="663" t="s">
        <v>3248</v>
      </c>
      <c r="E117" s="662" t="s">
        <v>5700</v>
      </c>
      <c r="F117" s="663" t="s">
        <v>5701</v>
      </c>
      <c r="G117" s="662" t="s">
        <v>4796</v>
      </c>
      <c r="H117" s="662" t="s">
        <v>4797</v>
      </c>
      <c r="I117" s="664">
        <v>2.8540000000000001</v>
      </c>
      <c r="J117" s="664">
        <v>1900</v>
      </c>
      <c r="K117" s="665">
        <v>5423</v>
      </c>
    </row>
    <row r="118" spans="1:11" ht="14.4" customHeight="1" x14ac:dyDescent="0.3">
      <c r="A118" s="660" t="s">
        <v>563</v>
      </c>
      <c r="B118" s="661" t="s">
        <v>564</v>
      </c>
      <c r="C118" s="662" t="s">
        <v>569</v>
      </c>
      <c r="D118" s="663" t="s">
        <v>3248</v>
      </c>
      <c r="E118" s="662" t="s">
        <v>5700</v>
      </c>
      <c r="F118" s="663" t="s">
        <v>5701</v>
      </c>
      <c r="G118" s="662" t="s">
        <v>4798</v>
      </c>
      <c r="H118" s="662" t="s">
        <v>4799</v>
      </c>
      <c r="I118" s="664">
        <v>1.6379999999999999</v>
      </c>
      <c r="J118" s="664">
        <v>4500</v>
      </c>
      <c r="K118" s="665">
        <v>7371</v>
      </c>
    </row>
    <row r="119" spans="1:11" ht="14.4" customHeight="1" x14ac:dyDescent="0.3">
      <c r="A119" s="660" t="s">
        <v>563</v>
      </c>
      <c r="B119" s="661" t="s">
        <v>564</v>
      </c>
      <c r="C119" s="662" t="s">
        <v>569</v>
      </c>
      <c r="D119" s="663" t="s">
        <v>3248</v>
      </c>
      <c r="E119" s="662" t="s">
        <v>5700</v>
      </c>
      <c r="F119" s="663" t="s">
        <v>5701</v>
      </c>
      <c r="G119" s="662" t="s">
        <v>4800</v>
      </c>
      <c r="H119" s="662" t="s">
        <v>4801</v>
      </c>
      <c r="I119" s="664">
        <v>2.9033333333333338</v>
      </c>
      <c r="J119" s="664">
        <v>700</v>
      </c>
      <c r="K119" s="665">
        <v>2033</v>
      </c>
    </row>
    <row r="120" spans="1:11" ht="14.4" customHeight="1" x14ac:dyDescent="0.3">
      <c r="A120" s="660" t="s">
        <v>563</v>
      </c>
      <c r="B120" s="661" t="s">
        <v>564</v>
      </c>
      <c r="C120" s="662" t="s">
        <v>569</v>
      </c>
      <c r="D120" s="663" t="s">
        <v>3248</v>
      </c>
      <c r="E120" s="662" t="s">
        <v>5700</v>
      </c>
      <c r="F120" s="663" t="s">
        <v>5701</v>
      </c>
      <c r="G120" s="662" t="s">
        <v>4802</v>
      </c>
      <c r="H120" s="662" t="s">
        <v>4803</v>
      </c>
      <c r="I120" s="664">
        <v>162.96</v>
      </c>
      <c r="J120" s="664">
        <v>6</v>
      </c>
      <c r="K120" s="665">
        <v>977.76</v>
      </c>
    </row>
    <row r="121" spans="1:11" ht="14.4" customHeight="1" x14ac:dyDescent="0.3">
      <c r="A121" s="660" t="s">
        <v>563</v>
      </c>
      <c r="B121" s="661" t="s">
        <v>564</v>
      </c>
      <c r="C121" s="662" t="s">
        <v>569</v>
      </c>
      <c r="D121" s="663" t="s">
        <v>3248</v>
      </c>
      <c r="E121" s="662" t="s">
        <v>5700</v>
      </c>
      <c r="F121" s="663" t="s">
        <v>5701</v>
      </c>
      <c r="G121" s="662" t="s">
        <v>4804</v>
      </c>
      <c r="H121" s="662" t="s">
        <v>4805</v>
      </c>
      <c r="I121" s="664">
        <v>193.84</v>
      </c>
      <c r="J121" s="664">
        <v>2</v>
      </c>
      <c r="K121" s="665">
        <v>387.68</v>
      </c>
    </row>
    <row r="122" spans="1:11" ht="14.4" customHeight="1" x14ac:dyDescent="0.3">
      <c r="A122" s="660" t="s">
        <v>563</v>
      </c>
      <c r="B122" s="661" t="s">
        <v>564</v>
      </c>
      <c r="C122" s="662" t="s">
        <v>569</v>
      </c>
      <c r="D122" s="663" t="s">
        <v>3248</v>
      </c>
      <c r="E122" s="662" t="s">
        <v>5700</v>
      </c>
      <c r="F122" s="663" t="s">
        <v>5701</v>
      </c>
      <c r="G122" s="662" t="s">
        <v>4806</v>
      </c>
      <c r="H122" s="662" t="s">
        <v>4807</v>
      </c>
      <c r="I122" s="664">
        <v>84.9</v>
      </c>
      <c r="J122" s="664">
        <v>100</v>
      </c>
      <c r="K122" s="665">
        <v>8489.9600000000009</v>
      </c>
    </row>
    <row r="123" spans="1:11" ht="14.4" customHeight="1" x14ac:dyDescent="0.3">
      <c r="A123" s="660" t="s">
        <v>563</v>
      </c>
      <c r="B123" s="661" t="s">
        <v>564</v>
      </c>
      <c r="C123" s="662" t="s">
        <v>569</v>
      </c>
      <c r="D123" s="663" t="s">
        <v>3248</v>
      </c>
      <c r="E123" s="662" t="s">
        <v>5700</v>
      </c>
      <c r="F123" s="663" t="s">
        <v>5701</v>
      </c>
      <c r="G123" s="662" t="s">
        <v>4808</v>
      </c>
      <c r="H123" s="662" t="s">
        <v>4809</v>
      </c>
      <c r="I123" s="664">
        <v>1.75</v>
      </c>
      <c r="J123" s="664">
        <v>5000</v>
      </c>
      <c r="K123" s="665">
        <v>8772.5</v>
      </c>
    </row>
    <row r="124" spans="1:11" ht="14.4" customHeight="1" x14ac:dyDescent="0.3">
      <c r="A124" s="660" t="s">
        <v>563</v>
      </c>
      <c r="B124" s="661" t="s">
        <v>564</v>
      </c>
      <c r="C124" s="662" t="s">
        <v>569</v>
      </c>
      <c r="D124" s="663" t="s">
        <v>3248</v>
      </c>
      <c r="E124" s="662" t="s">
        <v>5700</v>
      </c>
      <c r="F124" s="663" t="s">
        <v>5701</v>
      </c>
      <c r="G124" s="662" t="s">
        <v>4810</v>
      </c>
      <c r="H124" s="662" t="s">
        <v>4811</v>
      </c>
      <c r="I124" s="664">
        <v>15.001999999999999</v>
      </c>
      <c r="J124" s="664">
        <v>50</v>
      </c>
      <c r="K124" s="665">
        <v>750.1</v>
      </c>
    </row>
    <row r="125" spans="1:11" ht="14.4" customHeight="1" x14ac:dyDescent="0.3">
      <c r="A125" s="660" t="s">
        <v>563</v>
      </c>
      <c r="B125" s="661" t="s">
        <v>564</v>
      </c>
      <c r="C125" s="662" t="s">
        <v>569</v>
      </c>
      <c r="D125" s="663" t="s">
        <v>3248</v>
      </c>
      <c r="E125" s="662" t="s">
        <v>5700</v>
      </c>
      <c r="F125" s="663" t="s">
        <v>5701</v>
      </c>
      <c r="G125" s="662" t="s">
        <v>4812</v>
      </c>
      <c r="H125" s="662" t="s">
        <v>4813</v>
      </c>
      <c r="I125" s="664">
        <v>12.108000000000001</v>
      </c>
      <c r="J125" s="664">
        <v>50</v>
      </c>
      <c r="K125" s="665">
        <v>605.4</v>
      </c>
    </row>
    <row r="126" spans="1:11" ht="14.4" customHeight="1" x14ac:dyDescent="0.3">
      <c r="A126" s="660" t="s">
        <v>563</v>
      </c>
      <c r="B126" s="661" t="s">
        <v>564</v>
      </c>
      <c r="C126" s="662" t="s">
        <v>569</v>
      </c>
      <c r="D126" s="663" t="s">
        <v>3248</v>
      </c>
      <c r="E126" s="662" t="s">
        <v>5700</v>
      </c>
      <c r="F126" s="663" t="s">
        <v>5701</v>
      </c>
      <c r="G126" s="662" t="s">
        <v>4814</v>
      </c>
      <c r="H126" s="662" t="s">
        <v>4815</v>
      </c>
      <c r="I126" s="664">
        <v>2.5179999999999998</v>
      </c>
      <c r="J126" s="664">
        <v>500</v>
      </c>
      <c r="K126" s="665">
        <v>1259</v>
      </c>
    </row>
    <row r="127" spans="1:11" ht="14.4" customHeight="1" x14ac:dyDescent="0.3">
      <c r="A127" s="660" t="s">
        <v>563</v>
      </c>
      <c r="B127" s="661" t="s">
        <v>564</v>
      </c>
      <c r="C127" s="662" t="s">
        <v>569</v>
      </c>
      <c r="D127" s="663" t="s">
        <v>3248</v>
      </c>
      <c r="E127" s="662" t="s">
        <v>5700</v>
      </c>
      <c r="F127" s="663" t="s">
        <v>5701</v>
      </c>
      <c r="G127" s="662" t="s">
        <v>4816</v>
      </c>
      <c r="H127" s="662" t="s">
        <v>4817</v>
      </c>
      <c r="I127" s="664">
        <v>5.2074999999999996</v>
      </c>
      <c r="J127" s="664">
        <v>470</v>
      </c>
      <c r="K127" s="665">
        <v>2447.9499999999998</v>
      </c>
    </row>
    <row r="128" spans="1:11" ht="14.4" customHeight="1" x14ac:dyDescent="0.3">
      <c r="A128" s="660" t="s">
        <v>563</v>
      </c>
      <c r="B128" s="661" t="s">
        <v>564</v>
      </c>
      <c r="C128" s="662" t="s">
        <v>569</v>
      </c>
      <c r="D128" s="663" t="s">
        <v>3248</v>
      </c>
      <c r="E128" s="662" t="s">
        <v>5700</v>
      </c>
      <c r="F128" s="663" t="s">
        <v>5701</v>
      </c>
      <c r="G128" s="662" t="s">
        <v>4818</v>
      </c>
      <c r="H128" s="662" t="s">
        <v>4819</v>
      </c>
      <c r="I128" s="664">
        <v>13.2</v>
      </c>
      <c r="J128" s="664">
        <v>10</v>
      </c>
      <c r="K128" s="665">
        <v>132</v>
      </c>
    </row>
    <row r="129" spans="1:11" ht="14.4" customHeight="1" x14ac:dyDescent="0.3">
      <c r="A129" s="660" t="s">
        <v>563</v>
      </c>
      <c r="B129" s="661" t="s">
        <v>564</v>
      </c>
      <c r="C129" s="662" t="s">
        <v>569</v>
      </c>
      <c r="D129" s="663" t="s">
        <v>3248</v>
      </c>
      <c r="E129" s="662" t="s">
        <v>5700</v>
      </c>
      <c r="F129" s="663" t="s">
        <v>5701</v>
      </c>
      <c r="G129" s="662" t="s">
        <v>4820</v>
      </c>
      <c r="H129" s="662" t="s">
        <v>4821</v>
      </c>
      <c r="I129" s="664">
        <v>13.199999999999998</v>
      </c>
      <c r="J129" s="664">
        <v>30</v>
      </c>
      <c r="K129" s="665">
        <v>396</v>
      </c>
    </row>
    <row r="130" spans="1:11" ht="14.4" customHeight="1" x14ac:dyDescent="0.3">
      <c r="A130" s="660" t="s">
        <v>563</v>
      </c>
      <c r="B130" s="661" t="s">
        <v>564</v>
      </c>
      <c r="C130" s="662" t="s">
        <v>569</v>
      </c>
      <c r="D130" s="663" t="s">
        <v>3248</v>
      </c>
      <c r="E130" s="662" t="s">
        <v>5700</v>
      </c>
      <c r="F130" s="663" t="s">
        <v>5701</v>
      </c>
      <c r="G130" s="662" t="s">
        <v>4822</v>
      </c>
      <c r="H130" s="662" t="s">
        <v>4823</v>
      </c>
      <c r="I130" s="664">
        <v>1.27</v>
      </c>
      <c r="J130" s="664">
        <v>75</v>
      </c>
      <c r="K130" s="665">
        <v>95.25</v>
      </c>
    </row>
    <row r="131" spans="1:11" ht="14.4" customHeight="1" x14ac:dyDescent="0.3">
      <c r="A131" s="660" t="s">
        <v>563</v>
      </c>
      <c r="B131" s="661" t="s">
        <v>564</v>
      </c>
      <c r="C131" s="662" t="s">
        <v>569</v>
      </c>
      <c r="D131" s="663" t="s">
        <v>3248</v>
      </c>
      <c r="E131" s="662" t="s">
        <v>5700</v>
      </c>
      <c r="F131" s="663" t="s">
        <v>5701</v>
      </c>
      <c r="G131" s="662" t="s">
        <v>4824</v>
      </c>
      <c r="H131" s="662" t="s">
        <v>4825</v>
      </c>
      <c r="I131" s="664">
        <v>21.23</v>
      </c>
      <c r="J131" s="664">
        <v>50</v>
      </c>
      <c r="K131" s="665">
        <v>1061.5</v>
      </c>
    </row>
    <row r="132" spans="1:11" ht="14.4" customHeight="1" x14ac:dyDescent="0.3">
      <c r="A132" s="660" t="s">
        <v>563</v>
      </c>
      <c r="B132" s="661" t="s">
        <v>564</v>
      </c>
      <c r="C132" s="662" t="s">
        <v>569</v>
      </c>
      <c r="D132" s="663" t="s">
        <v>3248</v>
      </c>
      <c r="E132" s="662" t="s">
        <v>5700</v>
      </c>
      <c r="F132" s="663" t="s">
        <v>5701</v>
      </c>
      <c r="G132" s="662" t="s">
        <v>4826</v>
      </c>
      <c r="H132" s="662" t="s">
        <v>4827</v>
      </c>
      <c r="I132" s="664">
        <v>21.23</v>
      </c>
      <c r="J132" s="664">
        <v>50</v>
      </c>
      <c r="K132" s="665">
        <v>1061.5</v>
      </c>
    </row>
    <row r="133" spans="1:11" ht="14.4" customHeight="1" x14ac:dyDescent="0.3">
      <c r="A133" s="660" t="s">
        <v>563</v>
      </c>
      <c r="B133" s="661" t="s">
        <v>564</v>
      </c>
      <c r="C133" s="662" t="s">
        <v>569</v>
      </c>
      <c r="D133" s="663" t="s">
        <v>3248</v>
      </c>
      <c r="E133" s="662" t="s">
        <v>5700</v>
      </c>
      <c r="F133" s="663" t="s">
        <v>5701</v>
      </c>
      <c r="G133" s="662" t="s">
        <v>4828</v>
      </c>
      <c r="H133" s="662" t="s">
        <v>4829</v>
      </c>
      <c r="I133" s="664">
        <v>13.2</v>
      </c>
      <c r="J133" s="664">
        <v>20</v>
      </c>
      <c r="K133" s="665">
        <v>264</v>
      </c>
    </row>
    <row r="134" spans="1:11" ht="14.4" customHeight="1" x14ac:dyDescent="0.3">
      <c r="A134" s="660" t="s">
        <v>563</v>
      </c>
      <c r="B134" s="661" t="s">
        <v>564</v>
      </c>
      <c r="C134" s="662" t="s">
        <v>569</v>
      </c>
      <c r="D134" s="663" t="s">
        <v>3248</v>
      </c>
      <c r="E134" s="662" t="s">
        <v>5700</v>
      </c>
      <c r="F134" s="663" t="s">
        <v>5701</v>
      </c>
      <c r="G134" s="662" t="s">
        <v>4830</v>
      </c>
      <c r="H134" s="662" t="s">
        <v>4831</v>
      </c>
      <c r="I134" s="664">
        <v>0.46999999999999992</v>
      </c>
      <c r="J134" s="664">
        <v>6500</v>
      </c>
      <c r="K134" s="665">
        <v>3055</v>
      </c>
    </row>
    <row r="135" spans="1:11" ht="14.4" customHeight="1" x14ac:dyDescent="0.3">
      <c r="A135" s="660" t="s">
        <v>563</v>
      </c>
      <c r="B135" s="661" t="s">
        <v>564</v>
      </c>
      <c r="C135" s="662" t="s">
        <v>569</v>
      </c>
      <c r="D135" s="663" t="s">
        <v>3248</v>
      </c>
      <c r="E135" s="662" t="s">
        <v>5700</v>
      </c>
      <c r="F135" s="663" t="s">
        <v>5701</v>
      </c>
      <c r="G135" s="662" t="s">
        <v>4832</v>
      </c>
      <c r="H135" s="662" t="s">
        <v>4833</v>
      </c>
      <c r="I135" s="664">
        <v>4.03</v>
      </c>
      <c r="J135" s="664">
        <v>100</v>
      </c>
      <c r="K135" s="665">
        <v>403</v>
      </c>
    </row>
    <row r="136" spans="1:11" ht="14.4" customHeight="1" x14ac:dyDescent="0.3">
      <c r="A136" s="660" t="s">
        <v>563</v>
      </c>
      <c r="B136" s="661" t="s">
        <v>564</v>
      </c>
      <c r="C136" s="662" t="s">
        <v>569</v>
      </c>
      <c r="D136" s="663" t="s">
        <v>3248</v>
      </c>
      <c r="E136" s="662" t="s">
        <v>5700</v>
      </c>
      <c r="F136" s="663" t="s">
        <v>5701</v>
      </c>
      <c r="G136" s="662" t="s">
        <v>4834</v>
      </c>
      <c r="H136" s="662" t="s">
        <v>4835</v>
      </c>
      <c r="I136" s="664">
        <v>43.2</v>
      </c>
      <c r="J136" s="664">
        <v>60</v>
      </c>
      <c r="K136" s="665">
        <v>2591.8000000000002</v>
      </c>
    </row>
    <row r="137" spans="1:11" ht="14.4" customHeight="1" x14ac:dyDescent="0.3">
      <c r="A137" s="660" t="s">
        <v>563</v>
      </c>
      <c r="B137" s="661" t="s">
        <v>564</v>
      </c>
      <c r="C137" s="662" t="s">
        <v>569</v>
      </c>
      <c r="D137" s="663" t="s">
        <v>3248</v>
      </c>
      <c r="E137" s="662" t="s">
        <v>5700</v>
      </c>
      <c r="F137" s="663" t="s">
        <v>5701</v>
      </c>
      <c r="G137" s="662" t="s">
        <v>4836</v>
      </c>
      <c r="H137" s="662" t="s">
        <v>4837</v>
      </c>
      <c r="I137" s="664">
        <v>169.4</v>
      </c>
      <c r="J137" s="664">
        <v>10</v>
      </c>
      <c r="K137" s="665">
        <v>1694</v>
      </c>
    </row>
    <row r="138" spans="1:11" ht="14.4" customHeight="1" x14ac:dyDescent="0.3">
      <c r="A138" s="660" t="s">
        <v>563</v>
      </c>
      <c r="B138" s="661" t="s">
        <v>564</v>
      </c>
      <c r="C138" s="662" t="s">
        <v>569</v>
      </c>
      <c r="D138" s="663" t="s">
        <v>3248</v>
      </c>
      <c r="E138" s="662" t="s">
        <v>5700</v>
      </c>
      <c r="F138" s="663" t="s">
        <v>5701</v>
      </c>
      <c r="G138" s="662" t="s">
        <v>4838</v>
      </c>
      <c r="H138" s="662" t="s">
        <v>4839</v>
      </c>
      <c r="I138" s="664">
        <v>27.84</v>
      </c>
      <c r="J138" s="664">
        <v>50</v>
      </c>
      <c r="K138" s="665">
        <v>1392.11</v>
      </c>
    </row>
    <row r="139" spans="1:11" ht="14.4" customHeight="1" x14ac:dyDescent="0.3">
      <c r="A139" s="660" t="s">
        <v>563</v>
      </c>
      <c r="B139" s="661" t="s">
        <v>564</v>
      </c>
      <c r="C139" s="662" t="s">
        <v>569</v>
      </c>
      <c r="D139" s="663" t="s">
        <v>3248</v>
      </c>
      <c r="E139" s="662" t="s">
        <v>5700</v>
      </c>
      <c r="F139" s="663" t="s">
        <v>5701</v>
      </c>
      <c r="G139" s="662" t="s">
        <v>4840</v>
      </c>
      <c r="H139" s="662" t="s">
        <v>4841</v>
      </c>
      <c r="I139" s="664">
        <v>61.06</v>
      </c>
      <c r="J139" s="664">
        <v>50</v>
      </c>
      <c r="K139" s="665">
        <v>3052.83</v>
      </c>
    </row>
    <row r="140" spans="1:11" ht="14.4" customHeight="1" x14ac:dyDescent="0.3">
      <c r="A140" s="660" t="s">
        <v>563</v>
      </c>
      <c r="B140" s="661" t="s">
        <v>564</v>
      </c>
      <c r="C140" s="662" t="s">
        <v>569</v>
      </c>
      <c r="D140" s="663" t="s">
        <v>3248</v>
      </c>
      <c r="E140" s="662" t="s">
        <v>5700</v>
      </c>
      <c r="F140" s="663" t="s">
        <v>5701</v>
      </c>
      <c r="G140" s="662" t="s">
        <v>4842</v>
      </c>
      <c r="H140" s="662" t="s">
        <v>4843</v>
      </c>
      <c r="I140" s="664">
        <v>25.71</v>
      </c>
      <c r="J140" s="664">
        <v>50</v>
      </c>
      <c r="K140" s="665">
        <v>1285.6300000000001</v>
      </c>
    </row>
    <row r="141" spans="1:11" ht="14.4" customHeight="1" x14ac:dyDescent="0.3">
      <c r="A141" s="660" t="s">
        <v>563</v>
      </c>
      <c r="B141" s="661" t="s">
        <v>564</v>
      </c>
      <c r="C141" s="662" t="s">
        <v>569</v>
      </c>
      <c r="D141" s="663" t="s">
        <v>3248</v>
      </c>
      <c r="E141" s="662" t="s">
        <v>5700</v>
      </c>
      <c r="F141" s="663" t="s">
        <v>5701</v>
      </c>
      <c r="G141" s="662" t="s">
        <v>4844</v>
      </c>
      <c r="H141" s="662" t="s">
        <v>4845</v>
      </c>
      <c r="I141" s="664">
        <v>9.5939999999999994</v>
      </c>
      <c r="J141" s="664">
        <v>565</v>
      </c>
      <c r="K141" s="665">
        <v>5419.75</v>
      </c>
    </row>
    <row r="142" spans="1:11" ht="14.4" customHeight="1" x14ac:dyDescent="0.3">
      <c r="A142" s="660" t="s">
        <v>563</v>
      </c>
      <c r="B142" s="661" t="s">
        <v>564</v>
      </c>
      <c r="C142" s="662" t="s">
        <v>569</v>
      </c>
      <c r="D142" s="663" t="s">
        <v>3248</v>
      </c>
      <c r="E142" s="662" t="s">
        <v>5700</v>
      </c>
      <c r="F142" s="663" t="s">
        <v>5701</v>
      </c>
      <c r="G142" s="662" t="s">
        <v>4846</v>
      </c>
      <c r="H142" s="662" t="s">
        <v>4847</v>
      </c>
      <c r="I142" s="664">
        <v>22.99</v>
      </c>
      <c r="J142" s="664">
        <v>200</v>
      </c>
      <c r="K142" s="665">
        <v>4598</v>
      </c>
    </row>
    <row r="143" spans="1:11" ht="14.4" customHeight="1" x14ac:dyDescent="0.3">
      <c r="A143" s="660" t="s">
        <v>563</v>
      </c>
      <c r="B143" s="661" t="s">
        <v>564</v>
      </c>
      <c r="C143" s="662" t="s">
        <v>569</v>
      </c>
      <c r="D143" s="663" t="s">
        <v>3248</v>
      </c>
      <c r="E143" s="662" t="s">
        <v>5700</v>
      </c>
      <c r="F143" s="663" t="s">
        <v>5701</v>
      </c>
      <c r="G143" s="662" t="s">
        <v>4848</v>
      </c>
      <c r="H143" s="662" t="s">
        <v>4849</v>
      </c>
      <c r="I143" s="664">
        <v>22.99</v>
      </c>
      <c r="J143" s="664">
        <v>100</v>
      </c>
      <c r="K143" s="665">
        <v>2299</v>
      </c>
    </row>
    <row r="144" spans="1:11" ht="14.4" customHeight="1" x14ac:dyDescent="0.3">
      <c r="A144" s="660" t="s">
        <v>563</v>
      </c>
      <c r="B144" s="661" t="s">
        <v>564</v>
      </c>
      <c r="C144" s="662" t="s">
        <v>569</v>
      </c>
      <c r="D144" s="663" t="s">
        <v>3248</v>
      </c>
      <c r="E144" s="662" t="s">
        <v>5700</v>
      </c>
      <c r="F144" s="663" t="s">
        <v>5701</v>
      </c>
      <c r="G144" s="662" t="s">
        <v>4850</v>
      </c>
      <c r="H144" s="662" t="s">
        <v>4851</v>
      </c>
      <c r="I144" s="664">
        <v>9.2000000000000011</v>
      </c>
      <c r="J144" s="664">
        <v>1900</v>
      </c>
      <c r="K144" s="665">
        <v>17480</v>
      </c>
    </row>
    <row r="145" spans="1:11" ht="14.4" customHeight="1" x14ac:dyDescent="0.3">
      <c r="A145" s="660" t="s">
        <v>563</v>
      </c>
      <c r="B145" s="661" t="s">
        <v>564</v>
      </c>
      <c r="C145" s="662" t="s">
        <v>569</v>
      </c>
      <c r="D145" s="663" t="s">
        <v>3248</v>
      </c>
      <c r="E145" s="662" t="s">
        <v>5700</v>
      </c>
      <c r="F145" s="663" t="s">
        <v>5701</v>
      </c>
      <c r="G145" s="662" t="s">
        <v>4852</v>
      </c>
      <c r="H145" s="662" t="s">
        <v>4853</v>
      </c>
      <c r="I145" s="664">
        <v>172.5</v>
      </c>
      <c r="J145" s="664">
        <v>3</v>
      </c>
      <c r="K145" s="665">
        <v>517.5</v>
      </c>
    </row>
    <row r="146" spans="1:11" ht="14.4" customHeight="1" x14ac:dyDescent="0.3">
      <c r="A146" s="660" t="s">
        <v>563</v>
      </c>
      <c r="B146" s="661" t="s">
        <v>564</v>
      </c>
      <c r="C146" s="662" t="s">
        <v>569</v>
      </c>
      <c r="D146" s="663" t="s">
        <v>3248</v>
      </c>
      <c r="E146" s="662" t="s">
        <v>5700</v>
      </c>
      <c r="F146" s="663" t="s">
        <v>5701</v>
      </c>
      <c r="G146" s="662" t="s">
        <v>4854</v>
      </c>
      <c r="H146" s="662" t="s">
        <v>4855</v>
      </c>
      <c r="I146" s="664">
        <v>505</v>
      </c>
      <c r="J146" s="664">
        <v>1</v>
      </c>
      <c r="K146" s="665">
        <v>505</v>
      </c>
    </row>
    <row r="147" spans="1:11" ht="14.4" customHeight="1" x14ac:dyDescent="0.3">
      <c r="A147" s="660" t="s">
        <v>563</v>
      </c>
      <c r="B147" s="661" t="s">
        <v>564</v>
      </c>
      <c r="C147" s="662" t="s">
        <v>569</v>
      </c>
      <c r="D147" s="663" t="s">
        <v>3248</v>
      </c>
      <c r="E147" s="662" t="s">
        <v>5700</v>
      </c>
      <c r="F147" s="663" t="s">
        <v>5701</v>
      </c>
      <c r="G147" s="662" t="s">
        <v>4856</v>
      </c>
      <c r="H147" s="662" t="s">
        <v>4857</v>
      </c>
      <c r="I147" s="664">
        <v>285.55</v>
      </c>
      <c r="J147" s="664">
        <v>2</v>
      </c>
      <c r="K147" s="665">
        <v>571.1</v>
      </c>
    </row>
    <row r="148" spans="1:11" ht="14.4" customHeight="1" x14ac:dyDescent="0.3">
      <c r="A148" s="660" t="s">
        <v>563</v>
      </c>
      <c r="B148" s="661" t="s">
        <v>564</v>
      </c>
      <c r="C148" s="662" t="s">
        <v>569</v>
      </c>
      <c r="D148" s="663" t="s">
        <v>3248</v>
      </c>
      <c r="E148" s="662" t="s">
        <v>5700</v>
      </c>
      <c r="F148" s="663" t="s">
        <v>5701</v>
      </c>
      <c r="G148" s="662" t="s">
        <v>4858</v>
      </c>
      <c r="H148" s="662" t="s">
        <v>4859</v>
      </c>
      <c r="I148" s="664">
        <v>9.5</v>
      </c>
      <c r="J148" s="664">
        <v>1</v>
      </c>
      <c r="K148" s="665">
        <v>9.5</v>
      </c>
    </row>
    <row r="149" spans="1:11" ht="14.4" customHeight="1" x14ac:dyDescent="0.3">
      <c r="A149" s="660" t="s">
        <v>563</v>
      </c>
      <c r="B149" s="661" t="s">
        <v>564</v>
      </c>
      <c r="C149" s="662" t="s">
        <v>569</v>
      </c>
      <c r="D149" s="663" t="s">
        <v>3248</v>
      </c>
      <c r="E149" s="662" t="s">
        <v>5700</v>
      </c>
      <c r="F149" s="663" t="s">
        <v>5701</v>
      </c>
      <c r="G149" s="662" t="s">
        <v>4860</v>
      </c>
      <c r="H149" s="662" t="s">
        <v>4861</v>
      </c>
      <c r="I149" s="664">
        <v>17.059999999999999</v>
      </c>
      <c r="J149" s="664">
        <v>30</v>
      </c>
      <c r="K149" s="665">
        <v>511.81000000000006</v>
      </c>
    </row>
    <row r="150" spans="1:11" ht="14.4" customHeight="1" x14ac:dyDescent="0.3">
      <c r="A150" s="660" t="s">
        <v>563</v>
      </c>
      <c r="B150" s="661" t="s">
        <v>564</v>
      </c>
      <c r="C150" s="662" t="s">
        <v>569</v>
      </c>
      <c r="D150" s="663" t="s">
        <v>3248</v>
      </c>
      <c r="E150" s="662" t="s">
        <v>5700</v>
      </c>
      <c r="F150" s="663" t="s">
        <v>5701</v>
      </c>
      <c r="G150" s="662" t="s">
        <v>4862</v>
      </c>
      <c r="H150" s="662" t="s">
        <v>4863</v>
      </c>
      <c r="I150" s="664">
        <v>75.02</v>
      </c>
      <c r="J150" s="664">
        <v>2</v>
      </c>
      <c r="K150" s="665">
        <v>150.03</v>
      </c>
    </row>
    <row r="151" spans="1:11" ht="14.4" customHeight="1" x14ac:dyDescent="0.3">
      <c r="A151" s="660" t="s">
        <v>563</v>
      </c>
      <c r="B151" s="661" t="s">
        <v>564</v>
      </c>
      <c r="C151" s="662" t="s">
        <v>569</v>
      </c>
      <c r="D151" s="663" t="s">
        <v>3248</v>
      </c>
      <c r="E151" s="662" t="s">
        <v>5700</v>
      </c>
      <c r="F151" s="663" t="s">
        <v>5701</v>
      </c>
      <c r="G151" s="662" t="s">
        <v>4864</v>
      </c>
      <c r="H151" s="662" t="s">
        <v>4865</v>
      </c>
      <c r="I151" s="664">
        <v>9.68</v>
      </c>
      <c r="J151" s="664">
        <v>100</v>
      </c>
      <c r="K151" s="665">
        <v>968</v>
      </c>
    </row>
    <row r="152" spans="1:11" ht="14.4" customHeight="1" x14ac:dyDescent="0.3">
      <c r="A152" s="660" t="s">
        <v>563</v>
      </c>
      <c r="B152" s="661" t="s">
        <v>564</v>
      </c>
      <c r="C152" s="662" t="s">
        <v>569</v>
      </c>
      <c r="D152" s="663" t="s">
        <v>3248</v>
      </c>
      <c r="E152" s="662" t="s">
        <v>5700</v>
      </c>
      <c r="F152" s="663" t="s">
        <v>5701</v>
      </c>
      <c r="G152" s="662" t="s">
        <v>4866</v>
      </c>
      <c r="H152" s="662" t="s">
        <v>4867</v>
      </c>
      <c r="I152" s="664">
        <v>24.32</v>
      </c>
      <c r="J152" s="664">
        <v>4</v>
      </c>
      <c r="K152" s="665">
        <v>97.28</v>
      </c>
    </row>
    <row r="153" spans="1:11" ht="14.4" customHeight="1" x14ac:dyDescent="0.3">
      <c r="A153" s="660" t="s">
        <v>563</v>
      </c>
      <c r="B153" s="661" t="s">
        <v>564</v>
      </c>
      <c r="C153" s="662" t="s">
        <v>569</v>
      </c>
      <c r="D153" s="663" t="s">
        <v>3248</v>
      </c>
      <c r="E153" s="662" t="s">
        <v>5700</v>
      </c>
      <c r="F153" s="663" t="s">
        <v>5701</v>
      </c>
      <c r="G153" s="662" t="s">
        <v>4868</v>
      </c>
      <c r="H153" s="662" t="s">
        <v>4869</v>
      </c>
      <c r="I153" s="664">
        <v>186.82</v>
      </c>
      <c r="J153" s="664">
        <v>7</v>
      </c>
      <c r="K153" s="665">
        <v>1307.76</v>
      </c>
    </row>
    <row r="154" spans="1:11" ht="14.4" customHeight="1" x14ac:dyDescent="0.3">
      <c r="A154" s="660" t="s">
        <v>563</v>
      </c>
      <c r="B154" s="661" t="s">
        <v>564</v>
      </c>
      <c r="C154" s="662" t="s">
        <v>569</v>
      </c>
      <c r="D154" s="663" t="s">
        <v>3248</v>
      </c>
      <c r="E154" s="662" t="s">
        <v>5700</v>
      </c>
      <c r="F154" s="663" t="s">
        <v>5701</v>
      </c>
      <c r="G154" s="662" t="s">
        <v>4870</v>
      </c>
      <c r="H154" s="662" t="s">
        <v>4871</v>
      </c>
      <c r="I154" s="664">
        <v>145.16999999999999</v>
      </c>
      <c r="J154" s="664">
        <v>6</v>
      </c>
      <c r="K154" s="665">
        <v>871</v>
      </c>
    </row>
    <row r="155" spans="1:11" ht="14.4" customHeight="1" x14ac:dyDescent="0.3">
      <c r="A155" s="660" t="s">
        <v>563</v>
      </c>
      <c r="B155" s="661" t="s">
        <v>564</v>
      </c>
      <c r="C155" s="662" t="s">
        <v>569</v>
      </c>
      <c r="D155" s="663" t="s">
        <v>3248</v>
      </c>
      <c r="E155" s="662" t="s">
        <v>5700</v>
      </c>
      <c r="F155" s="663" t="s">
        <v>5701</v>
      </c>
      <c r="G155" s="662" t="s">
        <v>4872</v>
      </c>
      <c r="H155" s="662" t="s">
        <v>4873</v>
      </c>
      <c r="I155" s="664">
        <v>72.84</v>
      </c>
      <c r="J155" s="664">
        <v>50</v>
      </c>
      <c r="K155" s="665">
        <v>3642.1</v>
      </c>
    </row>
    <row r="156" spans="1:11" ht="14.4" customHeight="1" x14ac:dyDescent="0.3">
      <c r="A156" s="660" t="s">
        <v>563</v>
      </c>
      <c r="B156" s="661" t="s">
        <v>564</v>
      </c>
      <c r="C156" s="662" t="s">
        <v>569</v>
      </c>
      <c r="D156" s="663" t="s">
        <v>3248</v>
      </c>
      <c r="E156" s="662" t="s">
        <v>5700</v>
      </c>
      <c r="F156" s="663" t="s">
        <v>5701</v>
      </c>
      <c r="G156" s="662" t="s">
        <v>4874</v>
      </c>
      <c r="H156" s="662" t="s">
        <v>4875</v>
      </c>
      <c r="I156" s="664">
        <v>210.54</v>
      </c>
      <c r="J156" s="664">
        <v>1</v>
      </c>
      <c r="K156" s="665">
        <v>210.54</v>
      </c>
    </row>
    <row r="157" spans="1:11" ht="14.4" customHeight="1" x14ac:dyDescent="0.3">
      <c r="A157" s="660" t="s">
        <v>563</v>
      </c>
      <c r="B157" s="661" t="s">
        <v>564</v>
      </c>
      <c r="C157" s="662" t="s">
        <v>569</v>
      </c>
      <c r="D157" s="663" t="s">
        <v>3248</v>
      </c>
      <c r="E157" s="662" t="s">
        <v>5700</v>
      </c>
      <c r="F157" s="663" t="s">
        <v>5701</v>
      </c>
      <c r="G157" s="662" t="s">
        <v>4876</v>
      </c>
      <c r="H157" s="662" t="s">
        <v>4877</v>
      </c>
      <c r="I157" s="664">
        <v>465.85</v>
      </c>
      <c r="J157" s="664">
        <v>1</v>
      </c>
      <c r="K157" s="665">
        <v>465.85</v>
      </c>
    </row>
    <row r="158" spans="1:11" ht="14.4" customHeight="1" x14ac:dyDescent="0.3">
      <c r="A158" s="660" t="s">
        <v>563</v>
      </c>
      <c r="B158" s="661" t="s">
        <v>564</v>
      </c>
      <c r="C158" s="662" t="s">
        <v>569</v>
      </c>
      <c r="D158" s="663" t="s">
        <v>3248</v>
      </c>
      <c r="E158" s="662" t="s">
        <v>5702</v>
      </c>
      <c r="F158" s="663" t="s">
        <v>5703</v>
      </c>
      <c r="G158" s="662" t="s">
        <v>4878</v>
      </c>
      <c r="H158" s="662" t="s">
        <v>4879</v>
      </c>
      <c r="I158" s="664">
        <v>8.17</v>
      </c>
      <c r="J158" s="664">
        <v>1000</v>
      </c>
      <c r="K158" s="665">
        <v>8170</v>
      </c>
    </row>
    <row r="159" spans="1:11" ht="14.4" customHeight="1" x14ac:dyDescent="0.3">
      <c r="A159" s="660" t="s">
        <v>563</v>
      </c>
      <c r="B159" s="661" t="s">
        <v>564</v>
      </c>
      <c r="C159" s="662" t="s">
        <v>569</v>
      </c>
      <c r="D159" s="663" t="s">
        <v>3248</v>
      </c>
      <c r="E159" s="662" t="s">
        <v>5702</v>
      </c>
      <c r="F159" s="663" t="s">
        <v>5703</v>
      </c>
      <c r="G159" s="662" t="s">
        <v>4880</v>
      </c>
      <c r="H159" s="662" t="s">
        <v>4881</v>
      </c>
      <c r="I159" s="664">
        <v>150.01249999999999</v>
      </c>
      <c r="J159" s="664">
        <v>40</v>
      </c>
      <c r="K159" s="665">
        <v>6000.56</v>
      </c>
    </row>
    <row r="160" spans="1:11" ht="14.4" customHeight="1" x14ac:dyDescent="0.3">
      <c r="A160" s="660" t="s">
        <v>563</v>
      </c>
      <c r="B160" s="661" t="s">
        <v>564</v>
      </c>
      <c r="C160" s="662" t="s">
        <v>569</v>
      </c>
      <c r="D160" s="663" t="s">
        <v>3248</v>
      </c>
      <c r="E160" s="662" t="s">
        <v>5702</v>
      </c>
      <c r="F160" s="663" t="s">
        <v>5703</v>
      </c>
      <c r="G160" s="662" t="s">
        <v>4882</v>
      </c>
      <c r="H160" s="662" t="s">
        <v>4883</v>
      </c>
      <c r="I160" s="664">
        <v>12.71</v>
      </c>
      <c r="J160" s="664">
        <v>100</v>
      </c>
      <c r="K160" s="665">
        <v>1271</v>
      </c>
    </row>
    <row r="161" spans="1:11" ht="14.4" customHeight="1" x14ac:dyDescent="0.3">
      <c r="A161" s="660" t="s">
        <v>563</v>
      </c>
      <c r="B161" s="661" t="s">
        <v>564</v>
      </c>
      <c r="C161" s="662" t="s">
        <v>569</v>
      </c>
      <c r="D161" s="663" t="s">
        <v>3248</v>
      </c>
      <c r="E161" s="662" t="s">
        <v>5704</v>
      </c>
      <c r="F161" s="663" t="s">
        <v>5705</v>
      </c>
      <c r="G161" s="662" t="s">
        <v>4884</v>
      </c>
      <c r="H161" s="662" t="s">
        <v>4885</v>
      </c>
      <c r="I161" s="664">
        <v>0.3</v>
      </c>
      <c r="J161" s="664">
        <v>800</v>
      </c>
      <c r="K161" s="665">
        <v>240</v>
      </c>
    </row>
    <row r="162" spans="1:11" ht="14.4" customHeight="1" x14ac:dyDescent="0.3">
      <c r="A162" s="660" t="s">
        <v>563</v>
      </c>
      <c r="B162" s="661" t="s">
        <v>564</v>
      </c>
      <c r="C162" s="662" t="s">
        <v>569</v>
      </c>
      <c r="D162" s="663" t="s">
        <v>3248</v>
      </c>
      <c r="E162" s="662" t="s">
        <v>5704</v>
      </c>
      <c r="F162" s="663" t="s">
        <v>5705</v>
      </c>
      <c r="G162" s="662" t="s">
        <v>4886</v>
      </c>
      <c r="H162" s="662" t="s">
        <v>4887</v>
      </c>
      <c r="I162" s="664">
        <v>0.30499999999999999</v>
      </c>
      <c r="J162" s="664">
        <v>1400</v>
      </c>
      <c r="K162" s="665">
        <v>426</v>
      </c>
    </row>
    <row r="163" spans="1:11" ht="14.4" customHeight="1" x14ac:dyDescent="0.3">
      <c r="A163" s="660" t="s">
        <v>563</v>
      </c>
      <c r="B163" s="661" t="s">
        <v>564</v>
      </c>
      <c r="C163" s="662" t="s">
        <v>569</v>
      </c>
      <c r="D163" s="663" t="s">
        <v>3248</v>
      </c>
      <c r="E163" s="662" t="s">
        <v>5704</v>
      </c>
      <c r="F163" s="663" t="s">
        <v>5705</v>
      </c>
      <c r="G163" s="662" t="s">
        <v>4888</v>
      </c>
      <c r="H163" s="662" t="s">
        <v>4889</v>
      </c>
      <c r="I163" s="664">
        <v>0.48</v>
      </c>
      <c r="J163" s="664">
        <v>1040</v>
      </c>
      <c r="K163" s="665">
        <v>499.2</v>
      </c>
    </row>
    <row r="164" spans="1:11" ht="14.4" customHeight="1" x14ac:dyDescent="0.3">
      <c r="A164" s="660" t="s">
        <v>563</v>
      </c>
      <c r="B164" s="661" t="s">
        <v>564</v>
      </c>
      <c r="C164" s="662" t="s">
        <v>569</v>
      </c>
      <c r="D164" s="663" t="s">
        <v>3248</v>
      </c>
      <c r="E164" s="662" t="s">
        <v>5704</v>
      </c>
      <c r="F164" s="663" t="s">
        <v>5705</v>
      </c>
      <c r="G164" s="662" t="s">
        <v>4890</v>
      </c>
      <c r="H164" s="662" t="s">
        <v>4891</v>
      </c>
      <c r="I164" s="664">
        <v>0.48399999999999999</v>
      </c>
      <c r="J164" s="664">
        <v>3500</v>
      </c>
      <c r="K164" s="665">
        <v>1696</v>
      </c>
    </row>
    <row r="165" spans="1:11" ht="14.4" customHeight="1" x14ac:dyDescent="0.3">
      <c r="A165" s="660" t="s">
        <v>563</v>
      </c>
      <c r="B165" s="661" t="s">
        <v>564</v>
      </c>
      <c r="C165" s="662" t="s">
        <v>569</v>
      </c>
      <c r="D165" s="663" t="s">
        <v>3248</v>
      </c>
      <c r="E165" s="662" t="s">
        <v>5704</v>
      </c>
      <c r="F165" s="663" t="s">
        <v>5705</v>
      </c>
      <c r="G165" s="662" t="s">
        <v>4892</v>
      </c>
      <c r="H165" s="662" t="s">
        <v>4893</v>
      </c>
      <c r="I165" s="664">
        <v>1.7833333333333332</v>
      </c>
      <c r="J165" s="664">
        <v>300</v>
      </c>
      <c r="K165" s="665">
        <v>535</v>
      </c>
    </row>
    <row r="166" spans="1:11" ht="14.4" customHeight="1" x14ac:dyDescent="0.3">
      <c r="A166" s="660" t="s">
        <v>563</v>
      </c>
      <c r="B166" s="661" t="s">
        <v>564</v>
      </c>
      <c r="C166" s="662" t="s">
        <v>569</v>
      </c>
      <c r="D166" s="663" t="s">
        <v>3248</v>
      </c>
      <c r="E166" s="662" t="s">
        <v>5704</v>
      </c>
      <c r="F166" s="663" t="s">
        <v>5705</v>
      </c>
      <c r="G166" s="662" t="s">
        <v>4894</v>
      </c>
      <c r="H166" s="662" t="s">
        <v>4895</v>
      </c>
      <c r="I166" s="664">
        <v>1.786</v>
      </c>
      <c r="J166" s="664">
        <v>700</v>
      </c>
      <c r="K166" s="665">
        <v>1251</v>
      </c>
    </row>
    <row r="167" spans="1:11" ht="14.4" customHeight="1" x14ac:dyDescent="0.3">
      <c r="A167" s="660" t="s">
        <v>563</v>
      </c>
      <c r="B167" s="661" t="s">
        <v>564</v>
      </c>
      <c r="C167" s="662" t="s">
        <v>569</v>
      </c>
      <c r="D167" s="663" t="s">
        <v>3248</v>
      </c>
      <c r="E167" s="662" t="s">
        <v>5706</v>
      </c>
      <c r="F167" s="663" t="s">
        <v>5707</v>
      </c>
      <c r="G167" s="662" t="s">
        <v>4896</v>
      </c>
      <c r="H167" s="662" t="s">
        <v>4897</v>
      </c>
      <c r="I167" s="664">
        <v>7.51</v>
      </c>
      <c r="J167" s="664">
        <v>50</v>
      </c>
      <c r="K167" s="665">
        <v>375.5</v>
      </c>
    </row>
    <row r="168" spans="1:11" ht="14.4" customHeight="1" x14ac:dyDescent="0.3">
      <c r="A168" s="660" t="s">
        <v>563</v>
      </c>
      <c r="B168" s="661" t="s">
        <v>564</v>
      </c>
      <c r="C168" s="662" t="s">
        <v>569</v>
      </c>
      <c r="D168" s="663" t="s">
        <v>3248</v>
      </c>
      <c r="E168" s="662" t="s">
        <v>5706</v>
      </c>
      <c r="F168" s="663" t="s">
        <v>5707</v>
      </c>
      <c r="G168" s="662" t="s">
        <v>4898</v>
      </c>
      <c r="H168" s="662" t="s">
        <v>4899</v>
      </c>
      <c r="I168" s="664">
        <v>7.51</v>
      </c>
      <c r="J168" s="664">
        <v>50</v>
      </c>
      <c r="K168" s="665">
        <v>375.5</v>
      </c>
    </row>
    <row r="169" spans="1:11" ht="14.4" customHeight="1" x14ac:dyDescent="0.3">
      <c r="A169" s="660" t="s">
        <v>563</v>
      </c>
      <c r="B169" s="661" t="s">
        <v>564</v>
      </c>
      <c r="C169" s="662" t="s">
        <v>569</v>
      </c>
      <c r="D169" s="663" t="s">
        <v>3248</v>
      </c>
      <c r="E169" s="662" t="s">
        <v>5706</v>
      </c>
      <c r="F169" s="663" t="s">
        <v>5707</v>
      </c>
      <c r="G169" s="662" t="s">
        <v>4900</v>
      </c>
      <c r="H169" s="662" t="s">
        <v>4901</v>
      </c>
      <c r="I169" s="664">
        <v>0.71</v>
      </c>
      <c r="J169" s="664">
        <v>32000</v>
      </c>
      <c r="K169" s="665">
        <v>22720</v>
      </c>
    </row>
    <row r="170" spans="1:11" ht="14.4" customHeight="1" x14ac:dyDescent="0.3">
      <c r="A170" s="660" t="s">
        <v>563</v>
      </c>
      <c r="B170" s="661" t="s">
        <v>564</v>
      </c>
      <c r="C170" s="662" t="s">
        <v>569</v>
      </c>
      <c r="D170" s="663" t="s">
        <v>3248</v>
      </c>
      <c r="E170" s="662" t="s">
        <v>5706</v>
      </c>
      <c r="F170" s="663" t="s">
        <v>5707</v>
      </c>
      <c r="G170" s="662" t="s">
        <v>4902</v>
      </c>
      <c r="H170" s="662" t="s">
        <v>4903</v>
      </c>
      <c r="I170" s="664">
        <v>0.71</v>
      </c>
      <c r="J170" s="664">
        <v>2600</v>
      </c>
      <c r="K170" s="665">
        <v>1846</v>
      </c>
    </row>
    <row r="171" spans="1:11" ht="14.4" customHeight="1" x14ac:dyDescent="0.3">
      <c r="A171" s="660" t="s">
        <v>563</v>
      </c>
      <c r="B171" s="661" t="s">
        <v>564</v>
      </c>
      <c r="C171" s="662" t="s">
        <v>569</v>
      </c>
      <c r="D171" s="663" t="s">
        <v>3248</v>
      </c>
      <c r="E171" s="662" t="s">
        <v>5706</v>
      </c>
      <c r="F171" s="663" t="s">
        <v>5707</v>
      </c>
      <c r="G171" s="662" t="s">
        <v>4904</v>
      </c>
      <c r="H171" s="662" t="s">
        <v>4905</v>
      </c>
      <c r="I171" s="664">
        <v>0.71</v>
      </c>
      <c r="J171" s="664">
        <v>2200</v>
      </c>
      <c r="K171" s="665">
        <v>1562</v>
      </c>
    </row>
    <row r="172" spans="1:11" ht="14.4" customHeight="1" x14ac:dyDescent="0.3">
      <c r="A172" s="660" t="s">
        <v>563</v>
      </c>
      <c r="B172" s="661" t="s">
        <v>564</v>
      </c>
      <c r="C172" s="662" t="s">
        <v>569</v>
      </c>
      <c r="D172" s="663" t="s">
        <v>3248</v>
      </c>
      <c r="E172" s="662" t="s">
        <v>5708</v>
      </c>
      <c r="F172" s="663" t="s">
        <v>5709</v>
      </c>
      <c r="G172" s="662" t="s">
        <v>4906</v>
      </c>
      <c r="H172" s="662" t="s">
        <v>4907</v>
      </c>
      <c r="I172" s="664">
        <v>139.44</v>
      </c>
      <c r="J172" s="664">
        <v>28</v>
      </c>
      <c r="K172" s="665">
        <v>3904.2800000000007</v>
      </c>
    </row>
    <row r="173" spans="1:11" ht="14.4" customHeight="1" x14ac:dyDescent="0.3">
      <c r="A173" s="660" t="s">
        <v>563</v>
      </c>
      <c r="B173" s="661" t="s">
        <v>564</v>
      </c>
      <c r="C173" s="662" t="s">
        <v>569</v>
      </c>
      <c r="D173" s="663" t="s">
        <v>3248</v>
      </c>
      <c r="E173" s="662" t="s">
        <v>5708</v>
      </c>
      <c r="F173" s="663" t="s">
        <v>5709</v>
      </c>
      <c r="G173" s="662" t="s">
        <v>4908</v>
      </c>
      <c r="H173" s="662" t="s">
        <v>4909</v>
      </c>
      <c r="I173" s="664">
        <v>139.44</v>
      </c>
      <c r="J173" s="664">
        <v>28</v>
      </c>
      <c r="K173" s="665">
        <v>3904.2800000000007</v>
      </c>
    </row>
    <row r="174" spans="1:11" ht="14.4" customHeight="1" x14ac:dyDescent="0.3">
      <c r="A174" s="660" t="s">
        <v>563</v>
      </c>
      <c r="B174" s="661" t="s">
        <v>564</v>
      </c>
      <c r="C174" s="662" t="s">
        <v>569</v>
      </c>
      <c r="D174" s="663" t="s">
        <v>3248</v>
      </c>
      <c r="E174" s="662" t="s">
        <v>5708</v>
      </c>
      <c r="F174" s="663" t="s">
        <v>5709</v>
      </c>
      <c r="G174" s="662" t="s">
        <v>4910</v>
      </c>
      <c r="H174" s="662" t="s">
        <v>4911</v>
      </c>
      <c r="I174" s="664">
        <v>11.65</v>
      </c>
      <c r="J174" s="664">
        <v>50</v>
      </c>
      <c r="K174" s="665">
        <v>582.62</v>
      </c>
    </row>
    <row r="175" spans="1:11" ht="14.4" customHeight="1" x14ac:dyDescent="0.3">
      <c r="A175" s="660" t="s">
        <v>563</v>
      </c>
      <c r="B175" s="661" t="s">
        <v>564</v>
      </c>
      <c r="C175" s="662" t="s">
        <v>569</v>
      </c>
      <c r="D175" s="663" t="s">
        <v>3248</v>
      </c>
      <c r="E175" s="662" t="s">
        <v>5708</v>
      </c>
      <c r="F175" s="663" t="s">
        <v>5709</v>
      </c>
      <c r="G175" s="662" t="s">
        <v>4912</v>
      </c>
      <c r="H175" s="662" t="s">
        <v>4913</v>
      </c>
      <c r="I175" s="664">
        <v>149.23333333333335</v>
      </c>
      <c r="J175" s="664">
        <v>6</v>
      </c>
      <c r="K175" s="665">
        <v>895.40000000000009</v>
      </c>
    </row>
    <row r="176" spans="1:11" ht="14.4" customHeight="1" x14ac:dyDescent="0.3">
      <c r="A176" s="660" t="s">
        <v>563</v>
      </c>
      <c r="B176" s="661" t="s">
        <v>564</v>
      </c>
      <c r="C176" s="662" t="s">
        <v>569</v>
      </c>
      <c r="D176" s="663" t="s">
        <v>3248</v>
      </c>
      <c r="E176" s="662" t="s">
        <v>5708</v>
      </c>
      <c r="F176" s="663" t="s">
        <v>5709</v>
      </c>
      <c r="G176" s="662" t="s">
        <v>4914</v>
      </c>
      <c r="H176" s="662" t="s">
        <v>4915</v>
      </c>
      <c r="I176" s="664">
        <v>65.844552208487471</v>
      </c>
      <c r="J176" s="664">
        <v>1</v>
      </c>
      <c r="K176" s="665">
        <v>65.844552208487471</v>
      </c>
    </row>
    <row r="177" spans="1:11" ht="14.4" customHeight="1" x14ac:dyDescent="0.3">
      <c r="A177" s="660" t="s">
        <v>563</v>
      </c>
      <c r="B177" s="661" t="s">
        <v>564</v>
      </c>
      <c r="C177" s="662" t="s">
        <v>569</v>
      </c>
      <c r="D177" s="663" t="s">
        <v>3248</v>
      </c>
      <c r="E177" s="662" t="s">
        <v>5710</v>
      </c>
      <c r="F177" s="663" t="s">
        <v>5711</v>
      </c>
      <c r="G177" s="662" t="s">
        <v>4916</v>
      </c>
      <c r="H177" s="662" t="s">
        <v>4917</v>
      </c>
      <c r="I177" s="664">
        <v>23.475000000000001</v>
      </c>
      <c r="J177" s="664">
        <v>60</v>
      </c>
      <c r="K177" s="665">
        <v>1408.5</v>
      </c>
    </row>
    <row r="178" spans="1:11" ht="14.4" customHeight="1" x14ac:dyDescent="0.3">
      <c r="A178" s="660" t="s">
        <v>563</v>
      </c>
      <c r="B178" s="661" t="s">
        <v>564</v>
      </c>
      <c r="C178" s="662" t="s">
        <v>569</v>
      </c>
      <c r="D178" s="663" t="s">
        <v>3248</v>
      </c>
      <c r="E178" s="662" t="s">
        <v>5710</v>
      </c>
      <c r="F178" s="663" t="s">
        <v>5711</v>
      </c>
      <c r="G178" s="662" t="s">
        <v>4918</v>
      </c>
      <c r="H178" s="662" t="s">
        <v>4919</v>
      </c>
      <c r="I178" s="664">
        <v>220.22</v>
      </c>
      <c r="J178" s="664">
        <v>20</v>
      </c>
      <c r="K178" s="665">
        <v>4404.3999999999996</v>
      </c>
    </row>
    <row r="179" spans="1:11" ht="14.4" customHeight="1" x14ac:dyDescent="0.3">
      <c r="A179" s="660" t="s">
        <v>563</v>
      </c>
      <c r="B179" s="661" t="s">
        <v>564</v>
      </c>
      <c r="C179" s="662" t="s">
        <v>569</v>
      </c>
      <c r="D179" s="663" t="s">
        <v>3248</v>
      </c>
      <c r="E179" s="662" t="s">
        <v>5710</v>
      </c>
      <c r="F179" s="663" t="s">
        <v>5711</v>
      </c>
      <c r="G179" s="662" t="s">
        <v>4920</v>
      </c>
      <c r="H179" s="662" t="s">
        <v>4921</v>
      </c>
      <c r="I179" s="664">
        <v>695.75</v>
      </c>
      <c r="J179" s="664">
        <v>24</v>
      </c>
      <c r="K179" s="665">
        <v>16698</v>
      </c>
    </row>
    <row r="180" spans="1:11" ht="14.4" customHeight="1" x14ac:dyDescent="0.3">
      <c r="A180" s="660" t="s">
        <v>563</v>
      </c>
      <c r="B180" s="661" t="s">
        <v>564</v>
      </c>
      <c r="C180" s="662" t="s">
        <v>569</v>
      </c>
      <c r="D180" s="663" t="s">
        <v>3248</v>
      </c>
      <c r="E180" s="662" t="s">
        <v>5710</v>
      </c>
      <c r="F180" s="663" t="s">
        <v>5711</v>
      </c>
      <c r="G180" s="662" t="s">
        <v>4922</v>
      </c>
      <c r="H180" s="662" t="s">
        <v>4923</v>
      </c>
      <c r="I180" s="664">
        <v>87.6</v>
      </c>
      <c r="J180" s="664">
        <v>20</v>
      </c>
      <c r="K180" s="665">
        <v>1752.1</v>
      </c>
    </row>
    <row r="181" spans="1:11" ht="14.4" customHeight="1" x14ac:dyDescent="0.3">
      <c r="A181" s="660" t="s">
        <v>563</v>
      </c>
      <c r="B181" s="661" t="s">
        <v>564</v>
      </c>
      <c r="C181" s="662" t="s">
        <v>574</v>
      </c>
      <c r="D181" s="663" t="s">
        <v>3249</v>
      </c>
      <c r="E181" s="662" t="s">
        <v>5698</v>
      </c>
      <c r="F181" s="663" t="s">
        <v>5699</v>
      </c>
      <c r="G181" s="662" t="s">
        <v>4572</v>
      </c>
      <c r="H181" s="662" t="s">
        <v>4573</v>
      </c>
      <c r="I181" s="664">
        <v>0.38750000000000007</v>
      </c>
      <c r="J181" s="664">
        <v>300</v>
      </c>
      <c r="K181" s="665">
        <v>116.5</v>
      </c>
    </row>
    <row r="182" spans="1:11" ht="14.4" customHeight="1" x14ac:dyDescent="0.3">
      <c r="A182" s="660" t="s">
        <v>563</v>
      </c>
      <c r="B182" s="661" t="s">
        <v>564</v>
      </c>
      <c r="C182" s="662" t="s">
        <v>574</v>
      </c>
      <c r="D182" s="663" t="s">
        <v>3249</v>
      </c>
      <c r="E182" s="662" t="s">
        <v>5698</v>
      </c>
      <c r="F182" s="663" t="s">
        <v>5699</v>
      </c>
      <c r="G182" s="662" t="s">
        <v>4578</v>
      </c>
      <c r="H182" s="662" t="s">
        <v>4579</v>
      </c>
      <c r="I182" s="664">
        <v>3.97</v>
      </c>
      <c r="J182" s="664">
        <v>40</v>
      </c>
      <c r="K182" s="665">
        <v>158.80000000000001</v>
      </c>
    </row>
    <row r="183" spans="1:11" ht="14.4" customHeight="1" x14ac:dyDescent="0.3">
      <c r="A183" s="660" t="s">
        <v>563</v>
      </c>
      <c r="B183" s="661" t="s">
        <v>564</v>
      </c>
      <c r="C183" s="662" t="s">
        <v>574</v>
      </c>
      <c r="D183" s="663" t="s">
        <v>3249</v>
      </c>
      <c r="E183" s="662" t="s">
        <v>5698</v>
      </c>
      <c r="F183" s="663" t="s">
        <v>5699</v>
      </c>
      <c r="G183" s="662" t="s">
        <v>4584</v>
      </c>
      <c r="H183" s="662" t="s">
        <v>4585</v>
      </c>
      <c r="I183" s="664">
        <v>27.904000000000003</v>
      </c>
      <c r="J183" s="664">
        <v>45</v>
      </c>
      <c r="K183" s="665">
        <v>1251.75</v>
      </c>
    </row>
    <row r="184" spans="1:11" ht="14.4" customHeight="1" x14ac:dyDescent="0.3">
      <c r="A184" s="660" t="s">
        <v>563</v>
      </c>
      <c r="B184" s="661" t="s">
        <v>564</v>
      </c>
      <c r="C184" s="662" t="s">
        <v>574</v>
      </c>
      <c r="D184" s="663" t="s">
        <v>3249</v>
      </c>
      <c r="E184" s="662" t="s">
        <v>5698</v>
      </c>
      <c r="F184" s="663" t="s">
        <v>5699</v>
      </c>
      <c r="G184" s="662" t="s">
        <v>4586</v>
      </c>
      <c r="H184" s="662" t="s">
        <v>4587</v>
      </c>
      <c r="I184" s="664">
        <v>3.91</v>
      </c>
      <c r="J184" s="664">
        <v>20</v>
      </c>
      <c r="K184" s="665">
        <v>78.2</v>
      </c>
    </row>
    <row r="185" spans="1:11" ht="14.4" customHeight="1" x14ac:dyDescent="0.3">
      <c r="A185" s="660" t="s">
        <v>563</v>
      </c>
      <c r="B185" s="661" t="s">
        <v>564</v>
      </c>
      <c r="C185" s="662" t="s">
        <v>574</v>
      </c>
      <c r="D185" s="663" t="s">
        <v>3249</v>
      </c>
      <c r="E185" s="662" t="s">
        <v>5698</v>
      </c>
      <c r="F185" s="663" t="s">
        <v>5699</v>
      </c>
      <c r="G185" s="662" t="s">
        <v>4588</v>
      </c>
      <c r="H185" s="662" t="s">
        <v>4589</v>
      </c>
      <c r="I185" s="664">
        <v>6.25</v>
      </c>
      <c r="J185" s="664">
        <v>20</v>
      </c>
      <c r="K185" s="665">
        <v>125</v>
      </c>
    </row>
    <row r="186" spans="1:11" ht="14.4" customHeight="1" x14ac:dyDescent="0.3">
      <c r="A186" s="660" t="s">
        <v>563</v>
      </c>
      <c r="B186" s="661" t="s">
        <v>564</v>
      </c>
      <c r="C186" s="662" t="s">
        <v>574</v>
      </c>
      <c r="D186" s="663" t="s">
        <v>3249</v>
      </c>
      <c r="E186" s="662" t="s">
        <v>5698</v>
      </c>
      <c r="F186" s="663" t="s">
        <v>5699</v>
      </c>
      <c r="G186" s="662" t="s">
        <v>4590</v>
      </c>
      <c r="H186" s="662" t="s">
        <v>4591</v>
      </c>
      <c r="I186" s="664">
        <v>0.88</v>
      </c>
      <c r="J186" s="664">
        <v>200</v>
      </c>
      <c r="K186" s="665">
        <v>176</v>
      </c>
    </row>
    <row r="187" spans="1:11" ht="14.4" customHeight="1" x14ac:dyDescent="0.3">
      <c r="A187" s="660" t="s">
        <v>563</v>
      </c>
      <c r="B187" s="661" t="s">
        <v>564</v>
      </c>
      <c r="C187" s="662" t="s">
        <v>574</v>
      </c>
      <c r="D187" s="663" t="s">
        <v>3249</v>
      </c>
      <c r="E187" s="662" t="s">
        <v>5698</v>
      </c>
      <c r="F187" s="663" t="s">
        <v>5699</v>
      </c>
      <c r="G187" s="662" t="s">
        <v>4604</v>
      </c>
      <c r="H187" s="662" t="s">
        <v>4605</v>
      </c>
      <c r="I187" s="664">
        <v>61.21</v>
      </c>
      <c r="J187" s="664">
        <v>3</v>
      </c>
      <c r="K187" s="665">
        <v>183.63</v>
      </c>
    </row>
    <row r="188" spans="1:11" ht="14.4" customHeight="1" x14ac:dyDescent="0.3">
      <c r="A188" s="660" t="s">
        <v>563</v>
      </c>
      <c r="B188" s="661" t="s">
        <v>564</v>
      </c>
      <c r="C188" s="662" t="s">
        <v>574</v>
      </c>
      <c r="D188" s="663" t="s">
        <v>3249</v>
      </c>
      <c r="E188" s="662" t="s">
        <v>5698</v>
      </c>
      <c r="F188" s="663" t="s">
        <v>5699</v>
      </c>
      <c r="G188" s="662" t="s">
        <v>4606</v>
      </c>
      <c r="H188" s="662" t="s">
        <v>4607</v>
      </c>
      <c r="I188" s="664">
        <v>22.15</v>
      </c>
      <c r="J188" s="664">
        <v>10</v>
      </c>
      <c r="K188" s="665">
        <v>221.5</v>
      </c>
    </row>
    <row r="189" spans="1:11" ht="14.4" customHeight="1" x14ac:dyDescent="0.3">
      <c r="A189" s="660" t="s">
        <v>563</v>
      </c>
      <c r="B189" s="661" t="s">
        <v>564</v>
      </c>
      <c r="C189" s="662" t="s">
        <v>574</v>
      </c>
      <c r="D189" s="663" t="s">
        <v>3249</v>
      </c>
      <c r="E189" s="662" t="s">
        <v>5698</v>
      </c>
      <c r="F189" s="663" t="s">
        <v>5699</v>
      </c>
      <c r="G189" s="662" t="s">
        <v>4608</v>
      </c>
      <c r="H189" s="662" t="s">
        <v>4609</v>
      </c>
      <c r="I189" s="664">
        <v>30.17</v>
      </c>
      <c r="J189" s="664">
        <v>10</v>
      </c>
      <c r="K189" s="665">
        <v>301.7</v>
      </c>
    </row>
    <row r="190" spans="1:11" ht="14.4" customHeight="1" x14ac:dyDescent="0.3">
      <c r="A190" s="660" t="s">
        <v>563</v>
      </c>
      <c r="B190" s="661" t="s">
        <v>564</v>
      </c>
      <c r="C190" s="662" t="s">
        <v>574</v>
      </c>
      <c r="D190" s="663" t="s">
        <v>3249</v>
      </c>
      <c r="E190" s="662" t="s">
        <v>5698</v>
      </c>
      <c r="F190" s="663" t="s">
        <v>5699</v>
      </c>
      <c r="G190" s="662" t="s">
        <v>4610</v>
      </c>
      <c r="H190" s="662" t="s">
        <v>4611</v>
      </c>
      <c r="I190" s="664">
        <v>1.38</v>
      </c>
      <c r="J190" s="664">
        <v>100</v>
      </c>
      <c r="K190" s="665">
        <v>138</v>
      </c>
    </row>
    <row r="191" spans="1:11" ht="14.4" customHeight="1" x14ac:dyDescent="0.3">
      <c r="A191" s="660" t="s">
        <v>563</v>
      </c>
      <c r="B191" s="661" t="s">
        <v>564</v>
      </c>
      <c r="C191" s="662" t="s">
        <v>574</v>
      </c>
      <c r="D191" s="663" t="s">
        <v>3249</v>
      </c>
      <c r="E191" s="662" t="s">
        <v>5698</v>
      </c>
      <c r="F191" s="663" t="s">
        <v>5699</v>
      </c>
      <c r="G191" s="662" t="s">
        <v>4612</v>
      </c>
      <c r="H191" s="662" t="s">
        <v>4613</v>
      </c>
      <c r="I191" s="664">
        <v>8.59</v>
      </c>
      <c r="J191" s="664">
        <v>20</v>
      </c>
      <c r="K191" s="665">
        <v>171.8</v>
      </c>
    </row>
    <row r="192" spans="1:11" ht="14.4" customHeight="1" x14ac:dyDescent="0.3">
      <c r="A192" s="660" t="s">
        <v>563</v>
      </c>
      <c r="B192" s="661" t="s">
        <v>564</v>
      </c>
      <c r="C192" s="662" t="s">
        <v>574</v>
      </c>
      <c r="D192" s="663" t="s">
        <v>3249</v>
      </c>
      <c r="E192" s="662" t="s">
        <v>5698</v>
      </c>
      <c r="F192" s="663" t="s">
        <v>5699</v>
      </c>
      <c r="G192" s="662" t="s">
        <v>4614</v>
      </c>
      <c r="H192" s="662" t="s">
        <v>4615</v>
      </c>
      <c r="I192" s="664">
        <v>0.6</v>
      </c>
      <c r="J192" s="664">
        <v>550</v>
      </c>
      <c r="K192" s="665">
        <v>330</v>
      </c>
    </row>
    <row r="193" spans="1:11" ht="14.4" customHeight="1" x14ac:dyDescent="0.3">
      <c r="A193" s="660" t="s">
        <v>563</v>
      </c>
      <c r="B193" s="661" t="s">
        <v>564</v>
      </c>
      <c r="C193" s="662" t="s">
        <v>574</v>
      </c>
      <c r="D193" s="663" t="s">
        <v>3249</v>
      </c>
      <c r="E193" s="662" t="s">
        <v>5698</v>
      </c>
      <c r="F193" s="663" t="s">
        <v>5699</v>
      </c>
      <c r="G193" s="662" t="s">
        <v>4624</v>
      </c>
      <c r="H193" s="662" t="s">
        <v>4625</v>
      </c>
      <c r="I193" s="664">
        <v>29.33</v>
      </c>
      <c r="J193" s="664">
        <v>1</v>
      </c>
      <c r="K193" s="665">
        <v>29.33</v>
      </c>
    </row>
    <row r="194" spans="1:11" ht="14.4" customHeight="1" x14ac:dyDescent="0.3">
      <c r="A194" s="660" t="s">
        <v>563</v>
      </c>
      <c r="B194" s="661" t="s">
        <v>564</v>
      </c>
      <c r="C194" s="662" t="s">
        <v>574</v>
      </c>
      <c r="D194" s="663" t="s">
        <v>3249</v>
      </c>
      <c r="E194" s="662" t="s">
        <v>5698</v>
      </c>
      <c r="F194" s="663" t="s">
        <v>5699</v>
      </c>
      <c r="G194" s="662" t="s">
        <v>4626</v>
      </c>
      <c r="H194" s="662" t="s">
        <v>4627</v>
      </c>
      <c r="I194" s="664">
        <v>1.29</v>
      </c>
      <c r="J194" s="664">
        <v>200</v>
      </c>
      <c r="K194" s="665">
        <v>258</v>
      </c>
    </row>
    <row r="195" spans="1:11" ht="14.4" customHeight="1" x14ac:dyDescent="0.3">
      <c r="A195" s="660" t="s">
        <v>563</v>
      </c>
      <c r="B195" s="661" t="s">
        <v>564</v>
      </c>
      <c r="C195" s="662" t="s">
        <v>574</v>
      </c>
      <c r="D195" s="663" t="s">
        <v>3249</v>
      </c>
      <c r="E195" s="662" t="s">
        <v>5698</v>
      </c>
      <c r="F195" s="663" t="s">
        <v>5699</v>
      </c>
      <c r="G195" s="662" t="s">
        <v>4636</v>
      </c>
      <c r="H195" s="662" t="s">
        <v>4637</v>
      </c>
      <c r="I195" s="664">
        <v>26.37</v>
      </c>
      <c r="J195" s="664">
        <v>24</v>
      </c>
      <c r="K195" s="665">
        <v>632.87</v>
      </c>
    </row>
    <row r="196" spans="1:11" ht="14.4" customHeight="1" x14ac:dyDescent="0.3">
      <c r="A196" s="660" t="s">
        <v>563</v>
      </c>
      <c r="B196" s="661" t="s">
        <v>564</v>
      </c>
      <c r="C196" s="662" t="s">
        <v>574</v>
      </c>
      <c r="D196" s="663" t="s">
        <v>3249</v>
      </c>
      <c r="E196" s="662" t="s">
        <v>5698</v>
      </c>
      <c r="F196" s="663" t="s">
        <v>5699</v>
      </c>
      <c r="G196" s="662" t="s">
        <v>4642</v>
      </c>
      <c r="H196" s="662" t="s">
        <v>4643</v>
      </c>
      <c r="I196" s="664">
        <v>0.85</v>
      </c>
      <c r="J196" s="664">
        <v>100</v>
      </c>
      <c r="K196" s="665">
        <v>85</v>
      </c>
    </row>
    <row r="197" spans="1:11" ht="14.4" customHeight="1" x14ac:dyDescent="0.3">
      <c r="A197" s="660" t="s">
        <v>563</v>
      </c>
      <c r="B197" s="661" t="s">
        <v>564</v>
      </c>
      <c r="C197" s="662" t="s">
        <v>574</v>
      </c>
      <c r="D197" s="663" t="s">
        <v>3249</v>
      </c>
      <c r="E197" s="662" t="s">
        <v>5698</v>
      </c>
      <c r="F197" s="663" t="s">
        <v>5699</v>
      </c>
      <c r="G197" s="662" t="s">
        <v>4644</v>
      </c>
      <c r="H197" s="662" t="s">
        <v>4645</v>
      </c>
      <c r="I197" s="664">
        <v>1.52</v>
      </c>
      <c r="J197" s="664">
        <v>50</v>
      </c>
      <c r="K197" s="665">
        <v>76</v>
      </c>
    </row>
    <row r="198" spans="1:11" ht="14.4" customHeight="1" x14ac:dyDescent="0.3">
      <c r="A198" s="660" t="s">
        <v>563</v>
      </c>
      <c r="B198" s="661" t="s">
        <v>564</v>
      </c>
      <c r="C198" s="662" t="s">
        <v>574</v>
      </c>
      <c r="D198" s="663" t="s">
        <v>3249</v>
      </c>
      <c r="E198" s="662" t="s">
        <v>5698</v>
      </c>
      <c r="F198" s="663" t="s">
        <v>5699</v>
      </c>
      <c r="G198" s="662" t="s">
        <v>4648</v>
      </c>
      <c r="H198" s="662" t="s">
        <v>4649</v>
      </c>
      <c r="I198" s="664">
        <v>3.36</v>
      </c>
      <c r="J198" s="664">
        <v>50</v>
      </c>
      <c r="K198" s="665">
        <v>168</v>
      </c>
    </row>
    <row r="199" spans="1:11" ht="14.4" customHeight="1" x14ac:dyDescent="0.3">
      <c r="A199" s="660" t="s">
        <v>563</v>
      </c>
      <c r="B199" s="661" t="s">
        <v>564</v>
      </c>
      <c r="C199" s="662" t="s">
        <v>574</v>
      </c>
      <c r="D199" s="663" t="s">
        <v>3249</v>
      </c>
      <c r="E199" s="662" t="s">
        <v>5698</v>
      </c>
      <c r="F199" s="663" t="s">
        <v>5699</v>
      </c>
      <c r="G199" s="662" t="s">
        <v>4924</v>
      </c>
      <c r="H199" s="662" t="s">
        <v>4925</v>
      </c>
      <c r="I199" s="664">
        <v>58.53</v>
      </c>
      <c r="J199" s="664">
        <v>10</v>
      </c>
      <c r="K199" s="665">
        <v>585.29999999999995</v>
      </c>
    </row>
    <row r="200" spans="1:11" ht="14.4" customHeight="1" x14ac:dyDescent="0.3">
      <c r="A200" s="660" t="s">
        <v>563</v>
      </c>
      <c r="B200" s="661" t="s">
        <v>564</v>
      </c>
      <c r="C200" s="662" t="s">
        <v>574</v>
      </c>
      <c r="D200" s="663" t="s">
        <v>3249</v>
      </c>
      <c r="E200" s="662" t="s">
        <v>5698</v>
      </c>
      <c r="F200" s="663" t="s">
        <v>5699</v>
      </c>
      <c r="G200" s="662" t="s">
        <v>4704</v>
      </c>
      <c r="H200" s="662" t="s">
        <v>4705</v>
      </c>
      <c r="I200" s="664">
        <v>431.93</v>
      </c>
      <c r="J200" s="664">
        <v>1</v>
      </c>
      <c r="K200" s="665">
        <v>431.93</v>
      </c>
    </row>
    <row r="201" spans="1:11" ht="14.4" customHeight="1" x14ac:dyDescent="0.3">
      <c r="A201" s="660" t="s">
        <v>563</v>
      </c>
      <c r="B201" s="661" t="s">
        <v>564</v>
      </c>
      <c r="C201" s="662" t="s">
        <v>574</v>
      </c>
      <c r="D201" s="663" t="s">
        <v>3249</v>
      </c>
      <c r="E201" s="662" t="s">
        <v>5698</v>
      </c>
      <c r="F201" s="663" t="s">
        <v>5699</v>
      </c>
      <c r="G201" s="662" t="s">
        <v>4716</v>
      </c>
      <c r="H201" s="662" t="s">
        <v>4717</v>
      </c>
      <c r="I201" s="664">
        <v>44.24</v>
      </c>
      <c r="J201" s="664">
        <v>10</v>
      </c>
      <c r="K201" s="665">
        <v>442.37</v>
      </c>
    </row>
    <row r="202" spans="1:11" ht="14.4" customHeight="1" x14ac:dyDescent="0.3">
      <c r="A202" s="660" t="s">
        <v>563</v>
      </c>
      <c r="B202" s="661" t="s">
        <v>564</v>
      </c>
      <c r="C202" s="662" t="s">
        <v>574</v>
      </c>
      <c r="D202" s="663" t="s">
        <v>3249</v>
      </c>
      <c r="E202" s="662" t="s">
        <v>5700</v>
      </c>
      <c r="F202" s="663" t="s">
        <v>5701</v>
      </c>
      <c r="G202" s="662" t="s">
        <v>4742</v>
      </c>
      <c r="H202" s="662" t="s">
        <v>4743</v>
      </c>
      <c r="I202" s="664">
        <v>0.48</v>
      </c>
      <c r="J202" s="664">
        <v>100</v>
      </c>
      <c r="K202" s="665">
        <v>48</v>
      </c>
    </row>
    <row r="203" spans="1:11" ht="14.4" customHeight="1" x14ac:dyDescent="0.3">
      <c r="A203" s="660" t="s">
        <v>563</v>
      </c>
      <c r="B203" s="661" t="s">
        <v>564</v>
      </c>
      <c r="C203" s="662" t="s">
        <v>574</v>
      </c>
      <c r="D203" s="663" t="s">
        <v>3249</v>
      </c>
      <c r="E203" s="662" t="s">
        <v>5700</v>
      </c>
      <c r="F203" s="663" t="s">
        <v>5701</v>
      </c>
      <c r="G203" s="662" t="s">
        <v>4774</v>
      </c>
      <c r="H203" s="662" t="s">
        <v>4775</v>
      </c>
      <c r="I203" s="664">
        <v>1.982</v>
      </c>
      <c r="J203" s="664">
        <v>500</v>
      </c>
      <c r="K203" s="665">
        <v>990.5</v>
      </c>
    </row>
    <row r="204" spans="1:11" ht="14.4" customHeight="1" x14ac:dyDescent="0.3">
      <c r="A204" s="660" t="s">
        <v>563</v>
      </c>
      <c r="B204" s="661" t="s">
        <v>564</v>
      </c>
      <c r="C204" s="662" t="s">
        <v>574</v>
      </c>
      <c r="D204" s="663" t="s">
        <v>3249</v>
      </c>
      <c r="E204" s="662" t="s">
        <v>5700</v>
      </c>
      <c r="F204" s="663" t="s">
        <v>5701</v>
      </c>
      <c r="G204" s="662" t="s">
        <v>4776</v>
      </c>
      <c r="H204" s="662" t="s">
        <v>4777</v>
      </c>
      <c r="I204" s="664">
        <v>1.9466666666666665</v>
      </c>
      <c r="J204" s="664">
        <v>200</v>
      </c>
      <c r="K204" s="665">
        <v>391</v>
      </c>
    </row>
    <row r="205" spans="1:11" ht="14.4" customHeight="1" x14ac:dyDescent="0.3">
      <c r="A205" s="660" t="s">
        <v>563</v>
      </c>
      <c r="B205" s="661" t="s">
        <v>564</v>
      </c>
      <c r="C205" s="662" t="s">
        <v>574</v>
      </c>
      <c r="D205" s="663" t="s">
        <v>3249</v>
      </c>
      <c r="E205" s="662" t="s">
        <v>5700</v>
      </c>
      <c r="F205" s="663" t="s">
        <v>5701</v>
      </c>
      <c r="G205" s="662" t="s">
        <v>4778</v>
      </c>
      <c r="H205" s="662" t="s">
        <v>4779</v>
      </c>
      <c r="I205" s="664">
        <v>3.0599999999999996</v>
      </c>
      <c r="J205" s="664">
        <v>400</v>
      </c>
      <c r="K205" s="665">
        <v>1225</v>
      </c>
    </row>
    <row r="206" spans="1:11" ht="14.4" customHeight="1" x14ac:dyDescent="0.3">
      <c r="A206" s="660" t="s">
        <v>563</v>
      </c>
      <c r="B206" s="661" t="s">
        <v>564</v>
      </c>
      <c r="C206" s="662" t="s">
        <v>574</v>
      </c>
      <c r="D206" s="663" t="s">
        <v>3249</v>
      </c>
      <c r="E206" s="662" t="s">
        <v>5700</v>
      </c>
      <c r="F206" s="663" t="s">
        <v>5701</v>
      </c>
      <c r="G206" s="662" t="s">
        <v>4780</v>
      </c>
      <c r="H206" s="662" t="s">
        <v>4781</v>
      </c>
      <c r="I206" s="664">
        <v>1.92</v>
      </c>
      <c r="J206" s="664">
        <v>100</v>
      </c>
      <c r="K206" s="665">
        <v>192</v>
      </c>
    </row>
    <row r="207" spans="1:11" ht="14.4" customHeight="1" x14ac:dyDescent="0.3">
      <c r="A207" s="660" t="s">
        <v>563</v>
      </c>
      <c r="B207" s="661" t="s">
        <v>564</v>
      </c>
      <c r="C207" s="662" t="s">
        <v>574</v>
      </c>
      <c r="D207" s="663" t="s">
        <v>3249</v>
      </c>
      <c r="E207" s="662" t="s">
        <v>5700</v>
      </c>
      <c r="F207" s="663" t="s">
        <v>5701</v>
      </c>
      <c r="G207" s="662" t="s">
        <v>4782</v>
      </c>
      <c r="H207" s="662" t="s">
        <v>4783</v>
      </c>
      <c r="I207" s="664">
        <v>0.01</v>
      </c>
      <c r="J207" s="664">
        <v>450</v>
      </c>
      <c r="K207" s="665">
        <v>4.5</v>
      </c>
    </row>
    <row r="208" spans="1:11" ht="14.4" customHeight="1" x14ac:dyDescent="0.3">
      <c r="A208" s="660" t="s">
        <v>563</v>
      </c>
      <c r="B208" s="661" t="s">
        <v>564</v>
      </c>
      <c r="C208" s="662" t="s">
        <v>574</v>
      </c>
      <c r="D208" s="663" t="s">
        <v>3249</v>
      </c>
      <c r="E208" s="662" t="s">
        <v>5700</v>
      </c>
      <c r="F208" s="663" t="s">
        <v>5701</v>
      </c>
      <c r="G208" s="662" t="s">
        <v>4786</v>
      </c>
      <c r="H208" s="662" t="s">
        <v>4787</v>
      </c>
      <c r="I208" s="664">
        <v>2.1675</v>
      </c>
      <c r="J208" s="664">
        <v>200</v>
      </c>
      <c r="K208" s="665">
        <v>433.5</v>
      </c>
    </row>
    <row r="209" spans="1:11" ht="14.4" customHeight="1" x14ac:dyDescent="0.3">
      <c r="A209" s="660" t="s">
        <v>563</v>
      </c>
      <c r="B209" s="661" t="s">
        <v>564</v>
      </c>
      <c r="C209" s="662" t="s">
        <v>574</v>
      </c>
      <c r="D209" s="663" t="s">
        <v>3249</v>
      </c>
      <c r="E209" s="662" t="s">
        <v>5700</v>
      </c>
      <c r="F209" s="663" t="s">
        <v>5701</v>
      </c>
      <c r="G209" s="662" t="s">
        <v>4796</v>
      </c>
      <c r="H209" s="662" t="s">
        <v>4797</v>
      </c>
      <c r="I209" s="664">
        <v>2.8574999999999999</v>
      </c>
      <c r="J209" s="664">
        <v>85</v>
      </c>
      <c r="K209" s="665">
        <v>243</v>
      </c>
    </row>
    <row r="210" spans="1:11" ht="14.4" customHeight="1" x14ac:dyDescent="0.3">
      <c r="A210" s="660" t="s">
        <v>563</v>
      </c>
      <c r="B210" s="661" t="s">
        <v>564</v>
      </c>
      <c r="C210" s="662" t="s">
        <v>574</v>
      </c>
      <c r="D210" s="663" t="s">
        <v>3249</v>
      </c>
      <c r="E210" s="662" t="s">
        <v>5700</v>
      </c>
      <c r="F210" s="663" t="s">
        <v>5701</v>
      </c>
      <c r="G210" s="662" t="s">
        <v>4804</v>
      </c>
      <c r="H210" s="662" t="s">
        <v>4805</v>
      </c>
      <c r="I210" s="664">
        <v>193.84</v>
      </c>
      <c r="J210" s="664">
        <v>1</v>
      </c>
      <c r="K210" s="665">
        <v>193.84</v>
      </c>
    </row>
    <row r="211" spans="1:11" ht="14.4" customHeight="1" x14ac:dyDescent="0.3">
      <c r="A211" s="660" t="s">
        <v>563</v>
      </c>
      <c r="B211" s="661" t="s">
        <v>564</v>
      </c>
      <c r="C211" s="662" t="s">
        <v>574</v>
      </c>
      <c r="D211" s="663" t="s">
        <v>3249</v>
      </c>
      <c r="E211" s="662" t="s">
        <v>5700</v>
      </c>
      <c r="F211" s="663" t="s">
        <v>5701</v>
      </c>
      <c r="G211" s="662" t="s">
        <v>4812</v>
      </c>
      <c r="H211" s="662" t="s">
        <v>4813</v>
      </c>
      <c r="I211" s="664">
        <v>12.1</v>
      </c>
      <c r="J211" s="664">
        <v>10</v>
      </c>
      <c r="K211" s="665">
        <v>121</v>
      </c>
    </row>
    <row r="212" spans="1:11" ht="14.4" customHeight="1" x14ac:dyDescent="0.3">
      <c r="A212" s="660" t="s">
        <v>563</v>
      </c>
      <c r="B212" s="661" t="s">
        <v>564</v>
      </c>
      <c r="C212" s="662" t="s">
        <v>574</v>
      </c>
      <c r="D212" s="663" t="s">
        <v>3249</v>
      </c>
      <c r="E212" s="662" t="s">
        <v>5700</v>
      </c>
      <c r="F212" s="663" t="s">
        <v>5701</v>
      </c>
      <c r="G212" s="662" t="s">
        <v>4850</v>
      </c>
      <c r="H212" s="662" t="s">
        <v>4851</v>
      </c>
      <c r="I212" s="664">
        <v>9.1999999999999993</v>
      </c>
      <c r="J212" s="664">
        <v>150</v>
      </c>
      <c r="K212" s="665">
        <v>1380</v>
      </c>
    </row>
    <row r="213" spans="1:11" ht="14.4" customHeight="1" x14ac:dyDescent="0.3">
      <c r="A213" s="660" t="s">
        <v>563</v>
      </c>
      <c r="B213" s="661" t="s">
        <v>564</v>
      </c>
      <c r="C213" s="662" t="s">
        <v>574</v>
      </c>
      <c r="D213" s="663" t="s">
        <v>3249</v>
      </c>
      <c r="E213" s="662" t="s">
        <v>5700</v>
      </c>
      <c r="F213" s="663" t="s">
        <v>5701</v>
      </c>
      <c r="G213" s="662" t="s">
        <v>4852</v>
      </c>
      <c r="H213" s="662" t="s">
        <v>4853</v>
      </c>
      <c r="I213" s="664">
        <v>172.5</v>
      </c>
      <c r="J213" s="664">
        <v>2</v>
      </c>
      <c r="K213" s="665">
        <v>345</v>
      </c>
    </row>
    <row r="214" spans="1:11" ht="14.4" customHeight="1" x14ac:dyDescent="0.3">
      <c r="A214" s="660" t="s">
        <v>563</v>
      </c>
      <c r="B214" s="661" t="s">
        <v>564</v>
      </c>
      <c r="C214" s="662" t="s">
        <v>574</v>
      </c>
      <c r="D214" s="663" t="s">
        <v>3249</v>
      </c>
      <c r="E214" s="662" t="s">
        <v>5700</v>
      </c>
      <c r="F214" s="663" t="s">
        <v>5701</v>
      </c>
      <c r="G214" s="662" t="s">
        <v>4926</v>
      </c>
      <c r="H214" s="662" t="s">
        <v>4927</v>
      </c>
      <c r="I214" s="664">
        <v>272.25</v>
      </c>
      <c r="J214" s="664">
        <v>2</v>
      </c>
      <c r="K214" s="665">
        <v>544.5</v>
      </c>
    </row>
    <row r="215" spans="1:11" ht="14.4" customHeight="1" x14ac:dyDescent="0.3">
      <c r="A215" s="660" t="s">
        <v>563</v>
      </c>
      <c r="B215" s="661" t="s">
        <v>564</v>
      </c>
      <c r="C215" s="662" t="s">
        <v>574</v>
      </c>
      <c r="D215" s="663" t="s">
        <v>3249</v>
      </c>
      <c r="E215" s="662" t="s">
        <v>5704</v>
      </c>
      <c r="F215" s="663" t="s">
        <v>5705</v>
      </c>
      <c r="G215" s="662" t="s">
        <v>4884</v>
      </c>
      <c r="H215" s="662" t="s">
        <v>4885</v>
      </c>
      <c r="I215" s="664">
        <v>0.3</v>
      </c>
      <c r="J215" s="664">
        <v>100</v>
      </c>
      <c r="K215" s="665">
        <v>30</v>
      </c>
    </row>
    <row r="216" spans="1:11" ht="14.4" customHeight="1" x14ac:dyDescent="0.3">
      <c r="A216" s="660" t="s">
        <v>563</v>
      </c>
      <c r="B216" s="661" t="s">
        <v>564</v>
      </c>
      <c r="C216" s="662" t="s">
        <v>574</v>
      </c>
      <c r="D216" s="663" t="s">
        <v>3249</v>
      </c>
      <c r="E216" s="662" t="s">
        <v>5704</v>
      </c>
      <c r="F216" s="663" t="s">
        <v>5705</v>
      </c>
      <c r="G216" s="662" t="s">
        <v>4894</v>
      </c>
      <c r="H216" s="662" t="s">
        <v>4895</v>
      </c>
      <c r="I216" s="664">
        <v>1.8</v>
      </c>
      <c r="J216" s="664">
        <v>200</v>
      </c>
      <c r="K216" s="665">
        <v>360</v>
      </c>
    </row>
    <row r="217" spans="1:11" ht="14.4" customHeight="1" x14ac:dyDescent="0.3">
      <c r="A217" s="660" t="s">
        <v>563</v>
      </c>
      <c r="B217" s="661" t="s">
        <v>564</v>
      </c>
      <c r="C217" s="662" t="s">
        <v>574</v>
      </c>
      <c r="D217" s="663" t="s">
        <v>3249</v>
      </c>
      <c r="E217" s="662" t="s">
        <v>5706</v>
      </c>
      <c r="F217" s="663" t="s">
        <v>5707</v>
      </c>
      <c r="G217" s="662" t="s">
        <v>4928</v>
      </c>
      <c r="H217" s="662" t="s">
        <v>4929</v>
      </c>
      <c r="I217" s="664">
        <v>7.5</v>
      </c>
      <c r="J217" s="664">
        <v>10</v>
      </c>
      <c r="K217" s="665">
        <v>75</v>
      </c>
    </row>
    <row r="218" spans="1:11" ht="14.4" customHeight="1" x14ac:dyDescent="0.3">
      <c r="A218" s="660" t="s">
        <v>563</v>
      </c>
      <c r="B218" s="661" t="s">
        <v>564</v>
      </c>
      <c r="C218" s="662" t="s">
        <v>574</v>
      </c>
      <c r="D218" s="663" t="s">
        <v>3249</v>
      </c>
      <c r="E218" s="662" t="s">
        <v>5706</v>
      </c>
      <c r="F218" s="663" t="s">
        <v>5707</v>
      </c>
      <c r="G218" s="662" t="s">
        <v>4902</v>
      </c>
      <c r="H218" s="662" t="s">
        <v>4903</v>
      </c>
      <c r="I218" s="664">
        <v>0.71</v>
      </c>
      <c r="J218" s="664">
        <v>400</v>
      </c>
      <c r="K218" s="665">
        <v>284</v>
      </c>
    </row>
    <row r="219" spans="1:11" ht="14.4" customHeight="1" x14ac:dyDescent="0.3">
      <c r="A219" s="660" t="s">
        <v>563</v>
      </c>
      <c r="B219" s="661" t="s">
        <v>564</v>
      </c>
      <c r="C219" s="662" t="s">
        <v>574</v>
      </c>
      <c r="D219" s="663" t="s">
        <v>3249</v>
      </c>
      <c r="E219" s="662" t="s">
        <v>5706</v>
      </c>
      <c r="F219" s="663" t="s">
        <v>5707</v>
      </c>
      <c r="G219" s="662" t="s">
        <v>4904</v>
      </c>
      <c r="H219" s="662" t="s">
        <v>4905</v>
      </c>
      <c r="I219" s="664">
        <v>0.71</v>
      </c>
      <c r="J219" s="664">
        <v>600</v>
      </c>
      <c r="K219" s="665">
        <v>426</v>
      </c>
    </row>
    <row r="220" spans="1:11" ht="14.4" customHeight="1" x14ac:dyDescent="0.3">
      <c r="A220" s="660" t="s">
        <v>563</v>
      </c>
      <c r="B220" s="661" t="s">
        <v>564</v>
      </c>
      <c r="C220" s="662" t="s">
        <v>577</v>
      </c>
      <c r="D220" s="663" t="s">
        <v>3250</v>
      </c>
      <c r="E220" s="662" t="s">
        <v>5698</v>
      </c>
      <c r="F220" s="663" t="s">
        <v>5699</v>
      </c>
      <c r="G220" s="662" t="s">
        <v>4930</v>
      </c>
      <c r="H220" s="662" t="s">
        <v>4931</v>
      </c>
      <c r="I220" s="664">
        <v>5.73</v>
      </c>
      <c r="J220" s="664">
        <v>60</v>
      </c>
      <c r="K220" s="665">
        <v>343.79999999999995</v>
      </c>
    </row>
    <row r="221" spans="1:11" ht="14.4" customHeight="1" x14ac:dyDescent="0.3">
      <c r="A221" s="660" t="s">
        <v>563</v>
      </c>
      <c r="B221" s="661" t="s">
        <v>564</v>
      </c>
      <c r="C221" s="662" t="s">
        <v>577</v>
      </c>
      <c r="D221" s="663" t="s">
        <v>3250</v>
      </c>
      <c r="E221" s="662" t="s">
        <v>5698</v>
      </c>
      <c r="F221" s="663" t="s">
        <v>5699</v>
      </c>
      <c r="G221" s="662" t="s">
        <v>4932</v>
      </c>
      <c r="H221" s="662" t="s">
        <v>4933</v>
      </c>
      <c r="I221" s="664">
        <v>4.3</v>
      </c>
      <c r="J221" s="664">
        <v>48</v>
      </c>
      <c r="K221" s="665">
        <v>206.4</v>
      </c>
    </row>
    <row r="222" spans="1:11" ht="14.4" customHeight="1" x14ac:dyDescent="0.3">
      <c r="A222" s="660" t="s">
        <v>563</v>
      </c>
      <c r="B222" s="661" t="s">
        <v>564</v>
      </c>
      <c r="C222" s="662" t="s">
        <v>577</v>
      </c>
      <c r="D222" s="663" t="s">
        <v>3250</v>
      </c>
      <c r="E222" s="662" t="s">
        <v>5698</v>
      </c>
      <c r="F222" s="663" t="s">
        <v>5699</v>
      </c>
      <c r="G222" s="662" t="s">
        <v>4574</v>
      </c>
      <c r="H222" s="662" t="s">
        <v>4575</v>
      </c>
      <c r="I222" s="664">
        <v>34.696666666666665</v>
      </c>
      <c r="J222" s="664">
        <v>36</v>
      </c>
      <c r="K222" s="665">
        <v>1249.08</v>
      </c>
    </row>
    <row r="223" spans="1:11" ht="14.4" customHeight="1" x14ac:dyDescent="0.3">
      <c r="A223" s="660" t="s">
        <v>563</v>
      </c>
      <c r="B223" s="661" t="s">
        <v>564</v>
      </c>
      <c r="C223" s="662" t="s">
        <v>577</v>
      </c>
      <c r="D223" s="663" t="s">
        <v>3250</v>
      </c>
      <c r="E223" s="662" t="s">
        <v>5698</v>
      </c>
      <c r="F223" s="663" t="s">
        <v>5699</v>
      </c>
      <c r="G223" s="662" t="s">
        <v>4576</v>
      </c>
      <c r="H223" s="662" t="s">
        <v>4577</v>
      </c>
      <c r="I223" s="664">
        <v>2.4450000000000003</v>
      </c>
      <c r="J223" s="664">
        <v>80</v>
      </c>
      <c r="K223" s="665">
        <v>195.60000000000002</v>
      </c>
    </row>
    <row r="224" spans="1:11" ht="14.4" customHeight="1" x14ac:dyDescent="0.3">
      <c r="A224" s="660" t="s">
        <v>563</v>
      </c>
      <c r="B224" s="661" t="s">
        <v>564</v>
      </c>
      <c r="C224" s="662" t="s">
        <v>577</v>
      </c>
      <c r="D224" s="663" t="s">
        <v>3250</v>
      </c>
      <c r="E224" s="662" t="s">
        <v>5698</v>
      </c>
      <c r="F224" s="663" t="s">
        <v>5699</v>
      </c>
      <c r="G224" s="662" t="s">
        <v>4578</v>
      </c>
      <c r="H224" s="662" t="s">
        <v>4579</v>
      </c>
      <c r="I224" s="664">
        <v>3.8725000000000001</v>
      </c>
      <c r="J224" s="664">
        <v>80</v>
      </c>
      <c r="K224" s="665">
        <v>309.8</v>
      </c>
    </row>
    <row r="225" spans="1:11" ht="14.4" customHeight="1" x14ac:dyDescent="0.3">
      <c r="A225" s="660" t="s">
        <v>563</v>
      </c>
      <c r="B225" s="661" t="s">
        <v>564</v>
      </c>
      <c r="C225" s="662" t="s">
        <v>577</v>
      </c>
      <c r="D225" s="663" t="s">
        <v>3250</v>
      </c>
      <c r="E225" s="662" t="s">
        <v>5698</v>
      </c>
      <c r="F225" s="663" t="s">
        <v>5699</v>
      </c>
      <c r="G225" s="662" t="s">
        <v>4934</v>
      </c>
      <c r="H225" s="662" t="s">
        <v>4935</v>
      </c>
      <c r="I225" s="664">
        <v>9.3000000000000007</v>
      </c>
      <c r="J225" s="664">
        <v>100</v>
      </c>
      <c r="K225" s="665">
        <v>930</v>
      </c>
    </row>
    <row r="226" spans="1:11" ht="14.4" customHeight="1" x14ac:dyDescent="0.3">
      <c r="A226" s="660" t="s">
        <v>563</v>
      </c>
      <c r="B226" s="661" t="s">
        <v>564</v>
      </c>
      <c r="C226" s="662" t="s">
        <v>577</v>
      </c>
      <c r="D226" s="663" t="s">
        <v>3250</v>
      </c>
      <c r="E226" s="662" t="s">
        <v>5698</v>
      </c>
      <c r="F226" s="663" t="s">
        <v>5699</v>
      </c>
      <c r="G226" s="662" t="s">
        <v>4936</v>
      </c>
      <c r="H226" s="662" t="s">
        <v>4937</v>
      </c>
      <c r="I226" s="664">
        <v>13.38</v>
      </c>
      <c r="J226" s="664">
        <v>20</v>
      </c>
      <c r="K226" s="665">
        <v>267.60000000000002</v>
      </c>
    </row>
    <row r="227" spans="1:11" ht="14.4" customHeight="1" x14ac:dyDescent="0.3">
      <c r="A227" s="660" t="s">
        <v>563</v>
      </c>
      <c r="B227" s="661" t="s">
        <v>564</v>
      </c>
      <c r="C227" s="662" t="s">
        <v>577</v>
      </c>
      <c r="D227" s="663" t="s">
        <v>3250</v>
      </c>
      <c r="E227" s="662" t="s">
        <v>5698</v>
      </c>
      <c r="F227" s="663" t="s">
        <v>5699</v>
      </c>
      <c r="G227" s="662" t="s">
        <v>4938</v>
      </c>
      <c r="H227" s="662" t="s">
        <v>4939</v>
      </c>
      <c r="I227" s="664">
        <v>13.457999999999998</v>
      </c>
      <c r="J227" s="664">
        <v>280</v>
      </c>
      <c r="K227" s="665">
        <v>3933.5999999999995</v>
      </c>
    </row>
    <row r="228" spans="1:11" ht="14.4" customHeight="1" x14ac:dyDescent="0.3">
      <c r="A228" s="660" t="s">
        <v>563</v>
      </c>
      <c r="B228" s="661" t="s">
        <v>564</v>
      </c>
      <c r="C228" s="662" t="s">
        <v>577</v>
      </c>
      <c r="D228" s="663" t="s">
        <v>3250</v>
      </c>
      <c r="E228" s="662" t="s">
        <v>5698</v>
      </c>
      <c r="F228" s="663" t="s">
        <v>5699</v>
      </c>
      <c r="G228" s="662" t="s">
        <v>4584</v>
      </c>
      <c r="H228" s="662" t="s">
        <v>4585</v>
      </c>
      <c r="I228" s="664">
        <v>27.905999999999999</v>
      </c>
      <c r="J228" s="664">
        <v>216</v>
      </c>
      <c r="K228" s="665">
        <v>6040.56</v>
      </c>
    </row>
    <row r="229" spans="1:11" ht="14.4" customHeight="1" x14ac:dyDescent="0.3">
      <c r="A229" s="660" t="s">
        <v>563</v>
      </c>
      <c r="B229" s="661" t="s">
        <v>564</v>
      </c>
      <c r="C229" s="662" t="s">
        <v>577</v>
      </c>
      <c r="D229" s="663" t="s">
        <v>3250</v>
      </c>
      <c r="E229" s="662" t="s">
        <v>5698</v>
      </c>
      <c r="F229" s="663" t="s">
        <v>5699</v>
      </c>
      <c r="G229" s="662" t="s">
        <v>4586</v>
      </c>
      <c r="H229" s="662" t="s">
        <v>4587</v>
      </c>
      <c r="I229" s="664">
        <v>3.91</v>
      </c>
      <c r="J229" s="664">
        <v>300</v>
      </c>
      <c r="K229" s="665">
        <v>1173</v>
      </c>
    </row>
    <row r="230" spans="1:11" ht="14.4" customHeight="1" x14ac:dyDescent="0.3">
      <c r="A230" s="660" t="s">
        <v>563</v>
      </c>
      <c r="B230" s="661" t="s">
        <v>564</v>
      </c>
      <c r="C230" s="662" t="s">
        <v>577</v>
      </c>
      <c r="D230" s="663" t="s">
        <v>3250</v>
      </c>
      <c r="E230" s="662" t="s">
        <v>5698</v>
      </c>
      <c r="F230" s="663" t="s">
        <v>5699</v>
      </c>
      <c r="G230" s="662" t="s">
        <v>4588</v>
      </c>
      <c r="H230" s="662" t="s">
        <v>4589</v>
      </c>
      <c r="I230" s="664">
        <v>5.94</v>
      </c>
      <c r="J230" s="664">
        <v>330</v>
      </c>
      <c r="K230" s="665">
        <v>1960.2</v>
      </c>
    </row>
    <row r="231" spans="1:11" ht="14.4" customHeight="1" x14ac:dyDescent="0.3">
      <c r="A231" s="660" t="s">
        <v>563</v>
      </c>
      <c r="B231" s="661" t="s">
        <v>564</v>
      </c>
      <c r="C231" s="662" t="s">
        <v>577</v>
      </c>
      <c r="D231" s="663" t="s">
        <v>3250</v>
      </c>
      <c r="E231" s="662" t="s">
        <v>5698</v>
      </c>
      <c r="F231" s="663" t="s">
        <v>5699</v>
      </c>
      <c r="G231" s="662" t="s">
        <v>4592</v>
      </c>
      <c r="H231" s="662" t="s">
        <v>4593</v>
      </c>
      <c r="I231" s="664">
        <v>1.4216666666666666</v>
      </c>
      <c r="J231" s="664">
        <v>2400</v>
      </c>
      <c r="K231" s="665">
        <v>3417.2899999999995</v>
      </c>
    </row>
    <row r="232" spans="1:11" ht="14.4" customHeight="1" x14ac:dyDescent="0.3">
      <c r="A232" s="660" t="s">
        <v>563</v>
      </c>
      <c r="B232" s="661" t="s">
        <v>564</v>
      </c>
      <c r="C232" s="662" t="s">
        <v>577</v>
      </c>
      <c r="D232" s="663" t="s">
        <v>3250</v>
      </c>
      <c r="E232" s="662" t="s">
        <v>5698</v>
      </c>
      <c r="F232" s="663" t="s">
        <v>5699</v>
      </c>
      <c r="G232" s="662" t="s">
        <v>4596</v>
      </c>
      <c r="H232" s="662" t="s">
        <v>4597</v>
      </c>
      <c r="I232" s="664">
        <v>129.26</v>
      </c>
      <c r="J232" s="664">
        <v>10</v>
      </c>
      <c r="K232" s="665">
        <v>1292.5999999999999</v>
      </c>
    </row>
    <row r="233" spans="1:11" ht="14.4" customHeight="1" x14ac:dyDescent="0.3">
      <c r="A233" s="660" t="s">
        <v>563</v>
      </c>
      <c r="B233" s="661" t="s">
        <v>564</v>
      </c>
      <c r="C233" s="662" t="s">
        <v>577</v>
      </c>
      <c r="D233" s="663" t="s">
        <v>3250</v>
      </c>
      <c r="E233" s="662" t="s">
        <v>5698</v>
      </c>
      <c r="F233" s="663" t="s">
        <v>5699</v>
      </c>
      <c r="G233" s="662" t="s">
        <v>4598</v>
      </c>
      <c r="H233" s="662" t="s">
        <v>4599</v>
      </c>
      <c r="I233" s="664">
        <v>86.38</v>
      </c>
      <c r="J233" s="664">
        <v>10</v>
      </c>
      <c r="K233" s="665">
        <v>863.8</v>
      </c>
    </row>
    <row r="234" spans="1:11" ht="14.4" customHeight="1" x14ac:dyDescent="0.3">
      <c r="A234" s="660" t="s">
        <v>563</v>
      </c>
      <c r="B234" s="661" t="s">
        <v>564</v>
      </c>
      <c r="C234" s="662" t="s">
        <v>577</v>
      </c>
      <c r="D234" s="663" t="s">
        <v>3250</v>
      </c>
      <c r="E234" s="662" t="s">
        <v>5698</v>
      </c>
      <c r="F234" s="663" t="s">
        <v>5699</v>
      </c>
      <c r="G234" s="662" t="s">
        <v>4940</v>
      </c>
      <c r="H234" s="662" t="s">
        <v>4941</v>
      </c>
      <c r="I234" s="664">
        <v>11.36</v>
      </c>
      <c r="J234" s="664">
        <v>20</v>
      </c>
      <c r="K234" s="665">
        <v>227.24</v>
      </c>
    </row>
    <row r="235" spans="1:11" ht="14.4" customHeight="1" x14ac:dyDescent="0.3">
      <c r="A235" s="660" t="s">
        <v>563</v>
      </c>
      <c r="B235" s="661" t="s">
        <v>564</v>
      </c>
      <c r="C235" s="662" t="s">
        <v>577</v>
      </c>
      <c r="D235" s="663" t="s">
        <v>3250</v>
      </c>
      <c r="E235" s="662" t="s">
        <v>5698</v>
      </c>
      <c r="F235" s="663" t="s">
        <v>5699</v>
      </c>
      <c r="G235" s="662" t="s">
        <v>4600</v>
      </c>
      <c r="H235" s="662" t="s">
        <v>4601</v>
      </c>
      <c r="I235" s="664">
        <v>10.693333333333333</v>
      </c>
      <c r="J235" s="664">
        <v>450</v>
      </c>
      <c r="K235" s="665">
        <v>4800.5</v>
      </c>
    </row>
    <row r="236" spans="1:11" ht="14.4" customHeight="1" x14ac:dyDescent="0.3">
      <c r="A236" s="660" t="s">
        <v>563</v>
      </c>
      <c r="B236" s="661" t="s">
        <v>564</v>
      </c>
      <c r="C236" s="662" t="s">
        <v>577</v>
      </c>
      <c r="D236" s="663" t="s">
        <v>3250</v>
      </c>
      <c r="E236" s="662" t="s">
        <v>5698</v>
      </c>
      <c r="F236" s="663" t="s">
        <v>5699</v>
      </c>
      <c r="G236" s="662" t="s">
        <v>4942</v>
      </c>
      <c r="H236" s="662" t="s">
        <v>4943</v>
      </c>
      <c r="I236" s="664">
        <v>0.27</v>
      </c>
      <c r="J236" s="664">
        <v>300</v>
      </c>
      <c r="K236" s="665">
        <v>81</v>
      </c>
    </row>
    <row r="237" spans="1:11" ht="14.4" customHeight="1" x14ac:dyDescent="0.3">
      <c r="A237" s="660" t="s">
        <v>563</v>
      </c>
      <c r="B237" s="661" t="s">
        <v>564</v>
      </c>
      <c r="C237" s="662" t="s">
        <v>577</v>
      </c>
      <c r="D237" s="663" t="s">
        <v>3250</v>
      </c>
      <c r="E237" s="662" t="s">
        <v>5698</v>
      </c>
      <c r="F237" s="663" t="s">
        <v>5699</v>
      </c>
      <c r="G237" s="662" t="s">
        <v>4944</v>
      </c>
      <c r="H237" s="662" t="s">
        <v>4945</v>
      </c>
      <c r="I237" s="664">
        <v>0.43200000000000005</v>
      </c>
      <c r="J237" s="664">
        <v>2500</v>
      </c>
      <c r="K237" s="665">
        <v>1079</v>
      </c>
    </row>
    <row r="238" spans="1:11" ht="14.4" customHeight="1" x14ac:dyDescent="0.3">
      <c r="A238" s="660" t="s">
        <v>563</v>
      </c>
      <c r="B238" s="661" t="s">
        <v>564</v>
      </c>
      <c r="C238" s="662" t="s">
        <v>577</v>
      </c>
      <c r="D238" s="663" t="s">
        <v>3250</v>
      </c>
      <c r="E238" s="662" t="s">
        <v>5698</v>
      </c>
      <c r="F238" s="663" t="s">
        <v>5699</v>
      </c>
      <c r="G238" s="662" t="s">
        <v>4604</v>
      </c>
      <c r="H238" s="662" t="s">
        <v>4605</v>
      </c>
      <c r="I238" s="664">
        <v>61.21</v>
      </c>
      <c r="J238" s="664">
        <v>3</v>
      </c>
      <c r="K238" s="665">
        <v>183.63</v>
      </c>
    </row>
    <row r="239" spans="1:11" ht="14.4" customHeight="1" x14ac:dyDescent="0.3">
      <c r="A239" s="660" t="s">
        <v>563</v>
      </c>
      <c r="B239" s="661" t="s">
        <v>564</v>
      </c>
      <c r="C239" s="662" t="s">
        <v>577</v>
      </c>
      <c r="D239" s="663" t="s">
        <v>3250</v>
      </c>
      <c r="E239" s="662" t="s">
        <v>5698</v>
      </c>
      <c r="F239" s="663" t="s">
        <v>5699</v>
      </c>
      <c r="G239" s="662" t="s">
        <v>4946</v>
      </c>
      <c r="H239" s="662" t="s">
        <v>4947</v>
      </c>
      <c r="I239" s="664">
        <v>25.56</v>
      </c>
      <c r="J239" s="664">
        <v>24</v>
      </c>
      <c r="K239" s="665">
        <v>613.55999999999995</v>
      </c>
    </row>
    <row r="240" spans="1:11" ht="14.4" customHeight="1" x14ac:dyDescent="0.3">
      <c r="A240" s="660" t="s">
        <v>563</v>
      </c>
      <c r="B240" s="661" t="s">
        <v>564</v>
      </c>
      <c r="C240" s="662" t="s">
        <v>577</v>
      </c>
      <c r="D240" s="663" t="s">
        <v>3250</v>
      </c>
      <c r="E240" s="662" t="s">
        <v>5698</v>
      </c>
      <c r="F240" s="663" t="s">
        <v>5699</v>
      </c>
      <c r="G240" s="662" t="s">
        <v>4606</v>
      </c>
      <c r="H240" s="662" t="s">
        <v>4607</v>
      </c>
      <c r="I240" s="664">
        <v>22.149999999999995</v>
      </c>
      <c r="J240" s="664">
        <v>75</v>
      </c>
      <c r="K240" s="665">
        <v>1661.25</v>
      </c>
    </row>
    <row r="241" spans="1:11" ht="14.4" customHeight="1" x14ac:dyDescent="0.3">
      <c r="A241" s="660" t="s">
        <v>563</v>
      </c>
      <c r="B241" s="661" t="s">
        <v>564</v>
      </c>
      <c r="C241" s="662" t="s">
        <v>577</v>
      </c>
      <c r="D241" s="663" t="s">
        <v>3250</v>
      </c>
      <c r="E241" s="662" t="s">
        <v>5698</v>
      </c>
      <c r="F241" s="663" t="s">
        <v>5699</v>
      </c>
      <c r="G241" s="662" t="s">
        <v>4608</v>
      </c>
      <c r="H241" s="662" t="s">
        <v>4609</v>
      </c>
      <c r="I241" s="664">
        <v>30.175000000000001</v>
      </c>
      <c r="J241" s="664">
        <v>35</v>
      </c>
      <c r="K241" s="665">
        <v>1056.05</v>
      </c>
    </row>
    <row r="242" spans="1:11" ht="14.4" customHeight="1" x14ac:dyDescent="0.3">
      <c r="A242" s="660" t="s">
        <v>563</v>
      </c>
      <c r="B242" s="661" t="s">
        <v>564</v>
      </c>
      <c r="C242" s="662" t="s">
        <v>577</v>
      </c>
      <c r="D242" s="663" t="s">
        <v>3250</v>
      </c>
      <c r="E242" s="662" t="s">
        <v>5698</v>
      </c>
      <c r="F242" s="663" t="s">
        <v>5699</v>
      </c>
      <c r="G242" s="662" t="s">
        <v>4948</v>
      </c>
      <c r="H242" s="662" t="s">
        <v>4949</v>
      </c>
      <c r="I242" s="664">
        <v>13.04</v>
      </c>
      <c r="J242" s="664">
        <v>100</v>
      </c>
      <c r="K242" s="665">
        <v>1304</v>
      </c>
    </row>
    <row r="243" spans="1:11" ht="14.4" customHeight="1" x14ac:dyDescent="0.3">
      <c r="A243" s="660" t="s">
        <v>563</v>
      </c>
      <c r="B243" s="661" t="s">
        <v>564</v>
      </c>
      <c r="C243" s="662" t="s">
        <v>577</v>
      </c>
      <c r="D243" s="663" t="s">
        <v>3250</v>
      </c>
      <c r="E243" s="662" t="s">
        <v>5698</v>
      </c>
      <c r="F243" s="663" t="s">
        <v>5699</v>
      </c>
      <c r="G243" s="662" t="s">
        <v>4610</v>
      </c>
      <c r="H243" s="662" t="s">
        <v>4611</v>
      </c>
      <c r="I243" s="664">
        <v>1.38</v>
      </c>
      <c r="J243" s="664">
        <v>800</v>
      </c>
      <c r="K243" s="665">
        <v>1104</v>
      </c>
    </row>
    <row r="244" spans="1:11" ht="14.4" customHeight="1" x14ac:dyDescent="0.3">
      <c r="A244" s="660" t="s">
        <v>563</v>
      </c>
      <c r="B244" s="661" t="s">
        <v>564</v>
      </c>
      <c r="C244" s="662" t="s">
        <v>577</v>
      </c>
      <c r="D244" s="663" t="s">
        <v>3250</v>
      </c>
      <c r="E244" s="662" t="s">
        <v>5698</v>
      </c>
      <c r="F244" s="663" t="s">
        <v>5699</v>
      </c>
      <c r="G244" s="662" t="s">
        <v>4950</v>
      </c>
      <c r="H244" s="662" t="s">
        <v>4951</v>
      </c>
      <c r="I244" s="664">
        <v>1.1499999999999999</v>
      </c>
      <c r="J244" s="664">
        <v>6000</v>
      </c>
      <c r="K244" s="665">
        <v>6879.53</v>
      </c>
    </row>
    <row r="245" spans="1:11" ht="14.4" customHeight="1" x14ac:dyDescent="0.3">
      <c r="A245" s="660" t="s">
        <v>563</v>
      </c>
      <c r="B245" s="661" t="s">
        <v>564</v>
      </c>
      <c r="C245" s="662" t="s">
        <v>577</v>
      </c>
      <c r="D245" s="663" t="s">
        <v>3250</v>
      </c>
      <c r="E245" s="662" t="s">
        <v>5698</v>
      </c>
      <c r="F245" s="663" t="s">
        <v>5699</v>
      </c>
      <c r="G245" s="662" t="s">
        <v>4614</v>
      </c>
      <c r="H245" s="662" t="s">
        <v>4615</v>
      </c>
      <c r="I245" s="664">
        <v>0.6</v>
      </c>
      <c r="J245" s="664">
        <v>300</v>
      </c>
      <c r="K245" s="665">
        <v>180</v>
      </c>
    </row>
    <row r="246" spans="1:11" ht="14.4" customHeight="1" x14ac:dyDescent="0.3">
      <c r="A246" s="660" t="s">
        <v>563</v>
      </c>
      <c r="B246" s="661" t="s">
        <v>564</v>
      </c>
      <c r="C246" s="662" t="s">
        <v>577</v>
      </c>
      <c r="D246" s="663" t="s">
        <v>3250</v>
      </c>
      <c r="E246" s="662" t="s">
        <v>5698</v>
      </c>
      <c r="F246" s="663" t="s">
        <v>5699</v>
      </c>
      <c r="G246" s="662" t="s">
        <v>4952</v>
      </c>
      <c r="H246" s="662" t="s">
        <v>4953</v>
      </c>
      <c r="I246" s="664">
        <v>3.9420000000000002</v>
      </c>
      <c r="J246" s="664">
        <v>1250</v>
      </c>
      <c r="K246" s="665">
        <v>4929.6000000000004</v>
      </c>
    </row>
    <row r="247" spans="1:11" ht="14.4" customHeight="1" x14ac:dyDescent="0.3">
      <c r="A247" s="660" t="s">
        <v>563</v>
      </c>
      <c r="B247" s="661" t="s">
        <v>564</v>
      </c>
      <c r="C247" s="662" t="s">
        <v>577</v>
      </c>
      <c r="D247" s="663" t="s">
        <v>3250</v>
      </c>
      <c r="E247" s="662" t="s">
        <v>5698</v>
      </c>
      <c r="F247" s="663" t="s">
        <v>5699</v>
      </c>
      <c r="G247" s="662" t="s">
        <v>4618</v>
      </c>
      <c r="H247" s="662" t="s">
        <v>4619</v>
      </c>
      <c r="I247" s="664">
        <v>0.44</v>
      </c>
      <c r="J247" s="664">
        <v>2800</v>
      </c>
      <c r="K247" s="665">
        <v>1232</v>
      </c>
    </row>
    <row r="248" spans="1:11" ht="14.4" customHeight="1" x14ac:dyDescent="0.3">
      <c r="A248" s="660" t="s">
        <v>563</v>
      </c>
      <c r="B248" s="661" t="s">
        <v>564</v>
      </c>
      <c r="C248" s="662" t="s">
        <v>577</v>
      </c>
      <c r="D248" s="663" t="s">
        <v>3250</v>
      </c>
      <c r="E248" s="662" t="s">
        <v>5698</v>
      </c>
      <c r="F248" s="663" t="s">
        <v>5699</v>
      </c>
      <c r="G248" s="662" t="s">
        <v>4620</v>
      </c>
      <c r="H248" s="662" t="s">
        <v>4621</v>
      </c>
      <c r="I248" s="664">
        <v>0.33</v>
      </c>
      <c r="J248" s="664">
        <v>600</v>
      </c>
      <c r="K248" s="665">
        <v>198</v>
      </c>
    </row>
    <row r="249" spans="1:11" ht="14.4" customHeight="1" x14ac:dyDescent="0.3">
      <c r="A249" s="660" t="s">
        <v>563</v>
      </c>
      <c r="B249" s="661" t="s">
        <v>564</v>
      </c>
      <c r="C249" s="662" t="s">
        <v>577</v>
      </c>
      <c r="D249" s="663" t="s">
        <v>3250</v>
      </c>
      <c r="E249" s="662" t="s">
        <v>5698</v>
      </c>
      <c r="F249" s="663" t="s">
        <v>5699</v>
      </c>
      <c r="G249" s="662" t="s">
        <v>4622</v>
      </c>
      <c r="H249" s="662" t="s">
        <v>4623</v>
      </c>
      <c r="I249" s="664">
        <v>8.58</v>
      </c>
      <c r="J249" s="664">
        <v>36</v>
      </c>
      <c r="K249" s="665">
        <v>308.88</v>
      </c>
    </row>
    <row r="250" spans="1:11" ht="14.4" customHeight="1" x14ac:dyDescent="0.3">
      <c r="A250" s="660" t="s">
        <v>563</v>
      </c>
      <c r="B250" s="661" t="s">
        <v>564</v>
      </c>
      <c r="C250" s="662" t="s">
        <v>577</v>
      </c>
      <c r="D250" s="663" t="s">
        <v>3250</v>
      </c>
      <c r="E250" s="662" t="s">
        <v>5698</v>
      </c>
      <c r="F250" s="663" t="s">
        <v>5699</v>
      </c>
      <c r="G250" s="662" t="s">
        <v>4624</v>
      </c>
      <c r="H250" s="662" t="s">
        <v>4625</v>
      </c>
      <c r="I250" s="664">
        <v>28.495999999999999</v>
      </c>
      <c r="J250" s="664">
        <v>18</v>
      </c>
      <c r="K250" s="665">
        <v>511.26</v>
      </c>
    </row>
    <row r="251" spans="1:11" ht="14.4" customHeight="1" x14ac:dyDescent="0.3">
      <c r="A251" s="660" t="s">
        <v>563</v>
      </c>
      <c r="B251" s="661" t="s">
        <v>564</v>
      </c>
      <c r="C251" s="662" t="s">
        <v>577</v>
      </c>
      <c r="D251" s="663" t="s">
        <v>3250</v>
      </c>
      <c r="E251" s="662" t="s">
        <v>5698</v>
      </c>
      <c r="F251" s="663" t="s">
        <v>5699</v>
      </c>
      <c r="G251" s="662" t="s">
        <v>4954</v>
      </c>
      <c r="H251" s="662" t="s">
        <v>4955</v>
      </c>
      <c r="I251" s="664">
        <v>0.61142857142857143</v>
      </c>
      <c r="J251" s="664">
        <v>4550</v>
      </c>
      <c r="K251" s="665">
        <v>2783</v>
      </c>
    </row>
    <row r="252" spans="1:11" ht="14.4" customHeight="1" x14ac:dyDescent="0.3">
      <c r="A252" s="660" t="s">
        <v>563</v>
      </c>
      <c r="B252" s="661" t="s">
        <v>564</v>
      </c>
      <c r="C252" s="662" t="s">
        <v>577</v>
      </c>
      <c r="D252" s="663" t="s">
        <v>3250</v>
      </c>
      <c r="E252" s="662" t="s">
        <v>5698</v>
      </c>
      <c r="F252" s="663" t="s">
        <v>5699</v>
      </c>
      <c r="G252" s="662" t="s">
        <v>4956</v>
      </c>
      <c r="H252" s="662" t="s">
        <v>4957</v>
      </c>
      <c r="I252" s="664">
        <v>145.39666666666668</v>
      </c>
      <c r="J252" s="664">
        <v>60</v>
      </c>
      <c r="K252" s="665">
        <v>8734.3799999999992</v>
      </c>
    </row>
    <row r="253" spans="1:11" ht="14.4" customHeight="1" x14ac:dyDescent="0.3">
      <c r="A253" s="660" t="s">
        <v>563</v>
      </c>
      <c r="B253" s="661" t="s">
        <v>564</v>
      </c>
      <c r="C253" s="662" t="s">
        <v>577</v>
      </c>
      <c r="D253" s="663" t="s">
        <v>3250</v>
      </c>
      <c r="E253" s="662" t="s">
        <v>5698</v>
      </c>
      <c r="F253" s="663" t="s">
        <v>5699</v>
      </c>
      <c r="G253" s="662" t="s">
        <v>4626</v>
      </c>
      <c r="H253" s="662" t="s">
        <v>4627</v>
      </c>
      <c r="I253" s="664">
        <v>1.2900000000000003</v>
      </c>
      <c r="J253" s="664">
        <v>3100</v>
      </c>
      <c r="K253" s="665">
        <v>3999</v>
      </c>
    </row>
    <row r="254" spans="1:11" ht="14.4" customHeight="1" x14ac:dyDescent="0.3">
      <c r="A254" s="660" t="s">
        <v>563</v>
      </c>
      <c r="B254" s="661" t="s">
        <v>564</v>
      </c>
      <c r="C254" s="662" t="s">
        <v>577</v>
      </c>
      <c r="D254" s="663" t="s">
        <v>3250</v>
      </c>
      <c r="E254" s="662" t="s">
        <v>5698</v>
      </c>
      <c r="F254" s="663" t="s">
        <v>5699</v>
      </c>
      <c r="G254" s="662" t="s">
        <v>4628</v>
      </c>
      <c r="H254" s="662" t="s">
        <v>4629</v>
      </c>
      <c r="I254" s="664">
        <v>1.17</v>
      </c>
      <c r="J254" s="664">
        <v>500</v>
      </c>
      <c r="K254" s="665">
        <v>585</v>
      </c>
    </row>
    <row r="255" spans="1:11" ht="14.4" customHeight="1" x14ac:dyDescent="0.3">
      <c r="A255" s="660" t="s">
        <v>563</v>
      </c>
      <c r="B255" s="661" t="s">
        <v>564</v>
      </c>
      <c r="C255" s="662" t="s">
        <v>577</v>
      </c>
      <c r="D255" s="663" t="s">
        <v>3250</v>
      </c>
      <c r="E255" s="662" t="s">
        <v>5698</v>
      </c>
      <c r="F255" s="663" t="s">
        <v>5699</v>
      </c>
      <c r="G255" s="662" t="s">
        <v>4630</v>
      </c>
      <c r="H255" s="662" t="s">
        <v>4631</v>
      </c>
      <c r="I255" s="664">
        <v>46</v>
      </c>
      <c r="J255" s="664">
        <v>1</v>
      </c>
      <c r="K255" s="665">
        <v>46</v>
      </c>
    </row>
    <row r="256" spans="1:11" ht="14.4" customHeight="1" x14ac:dyDescent="0.3">
      <c r="A256" s="660" t="s">
        <v>563</v>
      </c>
      <c r="B256" s="661" t="s">
        <v>564</v>
      </c>
      <c r="C256" s="662" t="s">
        <v>577</v>
      </c>
      <c r="D256" s="663" t="s">
        <v>3250</v>
      </c>
      <c r="E256" s="662" t="s">
        <v>5698</v>
      </c>
      <c r="F256" s="663" t="s">
        <v>5699</v>
      </c>
      <c r="G256" s="662" t="s">
        <v>4632</v>
      </c>
      <c r="H256" s="662" t="s">
        <v>4633</v>
      </c>
      <c r="I256" s="664">
        <v>98.375</v>
      </c>
      <c r="J256" s="664">
        <v>24</v>
      </c>
      <c r="K256" s="665">
        <v>2361</v>
      </c>
    </row>
    <row r="257" spans="1:11" ht="14.4" customHeight="1" x14ac:dyDescent="0.3">
      <c r="A257" s="660" t="s">
        <v>563</v>
      </c>
      <c r="B257" s="661" t="s">
        <v>564</v>
      </c>
      <c r="C257" s="662" t="s">
        <v>577</v>
      </c>
      <c r="D257" s="663" t="s">
        <v>3250</v>
      </c>
      <c r="E257" s="662" t="s">
        <v>5698</v>
      </c>
      <c r="F257" s="663" t="s">
        <v>5699</v>
      </c>
      <c r="G257" s="662" t="s">
        <v>4958</v>
      </c>
      <c r="H257" s="662" t="s">
        <v>4959</v>
      </c>
      <c r="I257" s="664">
        <v>283.01499999999999</v>
      </c>
      <c r="J257" s="664">
        <v>35</v>
      </c>
      <c r="K257" s="665">
        <v>9905.489999999998</v>
      </c>
    </row>
    <row r="258" spans="1:11" ht="14.4" customHeight="1" x14ac:dyDescent="0.3">
      <c r="A258" s="660" t="s">
        <v>563</v>
      </c>
      <c r="B258" s="661" t="s">
        <v>564</v>
      </c>
      <c r="C258" s="662" t="s">
        <v>577</v>
      </c>
      <c r="D258" s="663" t="s">
        <v>3250</v>
      </c>
      <c r="E258" s="662" t="s">
        <v>5698</v>
      </c>
      <c r="F258" s="663" t="s">
        <v>5699</v>
      </c>
      <c r="G258" s="662" t="s">
        <v>4640</v>
      </c>
      <c r="H258" s="662" t="s">
        <v>4641</v>
      </c>
      <c r="I258" s="664">
        <v>7.51</v>
      </c>
      <c r="J258" s="664">
        <v>16</v>
      </c>
      <c r="K258" s="665">
        <v>120.16</v>
      </c>
    </row>
    <row r="259" spans="1:11" ht="14.4" customHeight="1" x14ac:dyDescent="0.3">
      <c r="A259" s="660" t="s">
        <v>563</v>
      </c>
      <c r="B259" s="661" t="s">
        <v>564</v>
      </c>
      <c r="C259" s="662" t="s">
        <v>577</v>
      </c>
      <c r="D259" s="663" t="s">
        <v>3250</v>
      </c>
      <c r="E259" s="662" t="s">
        <v>5698</v>
      </c>
      <c r="F259" s="663" t="s">
        <v>5699</v>
      </c>
      <c r="G259" s="662" t="s">
        <v>4642</v>
      </c>
      <c r="H259" s="662" t="s">
        <v>4643</v>
      </c>
      <c r="I259" s="664">
        <v>0.85</v>
      </c>
      <c r="J259" s="664">
        <v>200</v>
      </c>
      <c r="K259" s="665">
        <v>170</v>
      </c>
    </row>
    <row r="260" spans="1:11" ht="14.4" customHeight="1" x14ac:dyDescent="0.3">
      <c r="A260" s="660" t="s">
        <v>563</v>
      </c>
      <c r="B260" s="661" t="s">
        <v>564</v>
      </c>
      <c r="C260" s="662" t="s">
        <v>577</v>
      </c>
      <c r="D260" s="663" t="s">
        <v>3250</v>
      </c>
      <c r="E260" s="662" t="s">
        <v>5698</v>
      </c>
      <c r="F260" s="663" t="s">
        <v>5699</v>
      </c>
      <c r="G260" s="662" t="s">
        <v>4646</v>
      </c>
      <c r="H260" s="662" t="s">
        <v>4647</v>
      </c>
      <c r="I260" s="664">
        <v>2.0625</v>
      </c>
      <c r="J260" s="664">
        <v>1050</v>
      </c>
      <c r="K260" s="665">
        <v>2167</v>
      </c>
    </row>
    <row r="261" spans="1:11" ht="14.4" customHeight="1" x14ac:dyDescent="0.3">
      <c r="A261" s="660" t="s">
        <v>563</v>
      </c>
      <c r="B261" s="661" t="s">
        <v>564</v>
      </c>
      <c r="C261" s="662" t="s">
        <v>577</v>
      </c>
      <c r="D261" s="663" t="s">
        <v>3250</v>
      </c>
      <c r="E261" s="662" t="s">
        <v>5698</v>
      </c>
      <c r="F261" s="663" t="s">
        <v>5699</v>
      </c>
      <c r="G261" s="662" t="s">
        <v>4650</v>
      </c>
      <c r="H261" s="662" t="s">
        <v>4651</v>
      </c>
      <c r="I261" s="664">
        <v>5.8775000000000004</v>
      </c>
      <c r="J261" s="664">
        <v>750</v>
      </c>
      <c r="K261" s="665">
        <v>4406.5</v>
      </c>
    </row>
    <row r="262" spans="1:11" ht="14.4" customHeight="1" x14ac:dyDescent="0.3">
      <c r="A262" s="660" t="s">
        <v>563</v>
      </c>
      <c r="B262" s="661" t="s">
        <v>564</v>
      </c>
      <c r="C262" s="662" t="s">
        <v>577</v>
      </c>
      <c r="D262" s="663" t="s">
        <v>3250</v>
      </c>
      <c r="E262" s="662" t="s">
        <v>5698</v>
      </c>
      <c r="F262" s="663" t="s">
        <v>5699</v>
      </c>
      <c r="G262" s="662" t="s">
        <v>4658</v>
      </c>
      <c r="H262" s="662" t="s">
        <v>4659</v>
      </c>
      <c r="I262" s="664">
        <v>1.585</v>
      </c>
      <c r="J262" s="664">
        <v>60</v>
      </c>
      <c r="K262" s="665">
        <v>95.1</v>
      </c>
    </row>
    <row r="263" spans="1:11" ht="14.4" customHeight="1" x14ac:dyDescent="0.3">
      <c r="A263" s="660" t="s">
        <v>563</v>
      </c>
      <c r="B263" s="661" t="s">
        <v>564</v>
      </c>
      <c r="C263" s="662" t="s">
        <v>577</v>
      </c>
      <c r="D263" s="663" t="s">
        <v>3250</v>
      </c>
      <c r="E263" s="662" t="s">
        <v>5698</v>
      </c>
      <c r="F263" s="663" t="s">
        <v>5699</v>
      </c>
      <c r="G263" s="662" t="s">
        <v>4960</v>
      </c>
      <c r="H263" s="662" t="s">
        <v>4961</v>
      </c>
      <c r="I263" s="664">
        <v>0.15</v>
      </c>
      <c r="J263" s="664">
        <v>200</v>
      </c>
      <c r="K263" s="665">
        <v>30</v>
      </c>
    </row>
    <row r="264" spans="1:11" ht="14.4" customHeight="1" x14ac:dyDescent="0.3">
      <c r="A264" s="660" t="s">
        <v>563</v>
      </c>
      <c r="B264" s="661" t="s">
        <v>564</v>
      </c>
      <c r="C264" s="662" t="s">
        <v>577</v>
      </c>
      <c r="D264" s="663" t="s">
        <v>3250</v>
      </c>
      <c r="E264" s="662" t="s">
        <v>5698</v>
      </c>
      <c r="F264" s="663" t="s">
        <v>5699</v>
      </c>
      <c r="G264" s="662" t="s">
        <v>4662</v>
      </c>
      <c r="H264" s="662" t="s">
        <v>4663</v>
      </c>
      <c r="I264" s="664">
        <v>186.24</v>
      </c>
      <c r="J264" s="664">
        <v>25</v>
      </c>
      <c r="K264" s="665">
        <v>4655.8999999999996</v>
      </c>
    </row>
    <row r="265" spans="1:11" ht="14.4" customHeight="1" x14ac:dyDescent="0.3">
      <c r="A265" s="660" t="s">
        <v>563</v>
      </c>
      <c r="B265" s="661" t="s">
        <v>564</v>
      </c>
      <c r="C265" s="662" t="s">
        <v>577</v>
      </c>
      <c r="D265" s="663" t="s">
        <v>3250</v>
      </c>
      <c r="E265" s="662" t="s">
        <v>5698</v>
      </c>
      <c r="F265" s="663" t="s">
        <v>5699</v>
      </c>
      <c r="G265" s="662" t="s">
        <v>4668</v>
      </c>
      <c r="H265" s="662" t="s">
        <v>4669</v>
      </c>
      <c r="I265" s="664">
        <v>12</v>
      </c>
      <c r="J265" s="664">
        <v>200</v>
      </c>
      <c r="K265" s="665">
        <v>2399.21</v>
      </c>
    </row>
    <row r="266" spans="1:11" ht="14.4" customHeight="1" x14ac:dyDescent="0.3">
      <c r="A266" s="660" t="s">
        <v>563</v>
      </c>
      <c r="B266" s="661" t="s">
        <v>564</v>
      </c>
      <c r="C266" s="662" t="s">
        <v>577</v>
      </c>
      <c r="D266" s="663" t="s">
        <v>3250</v>
      </c>
      <c r="E266" s="662" t="s">
        <v>5698</v>
      </c>
      <c r="F266" s="663" t="s">
        <v>5699</v>
      </c>
      <c r="G266" s="662" t="s">
        <v>4962</v>
      </c>
      <c r="H266" s="662" t="s">
        <v>4963</v>
      </c>
      <c r="I266" s="664">
        <v>13.04</v>
      </c>
      <c r="J266" s="664">
        <v>30</v>
      </c>
      <c r="K266" s="665">
        <v>391.23</v>
      </c>
    </row>
    <row r="267" spans="1:11" ht="14.4" customHeight="1" x14ac:dyDescent="0.3">
      <c r="A267" s="660" t="s">
        <v>563</v>
      </c>
      <c r="B267" s="661" t="s">
        <v>564</v>
      </c>
      <c r="C267" s="662" t="s">
        <v>577</v>
      </c>
      <c r="D267" s="663" t="s">
        <v>3250</v>
      </c>
      <c r="E267" s="662" t="s">
        <v>5698</v>
      </c>
      <c r="F267" s="663" t="s">
        <v>5699</v>
      </c>
      <c r="G267" s="662" t="s">
        <v>4964</v>
      </c>
      <c r="H267" s="662" t="s">
        <v>4965</v>
      </c>
      <c r="I267" s="664">
        <v>380.88</v>
      </c>
      <c r="J267" s="664">
        <v>5</v>
      </c>
      <c r="K267" s="665">
        <v>1904.4</v>
      </c>
    </row>
    <row r="268" spans="1:11" ht="14.4" customHeight="1" x14ac:dyDescent="0.3">
      <c r="A268" s="660" t="s">
        <v>563</v>
      </c>
      <c r="B268" s="661" t="s">
        <v>564</v>
      </c>
      <c r="C268" s="662" t="s">
        <v>577</v>
      </c>
      <c r="D268" s="663" t="s">
        <v>3250</v>
      </c>
      <c r="E268" s="662" t="s">
        <v>5698</v>
      </c>
      <c r="F268" s="663" t="s">
        <v>5699</v>
      </c>
      <c r="G268" s="662" t="s">
        <v>4694</v>
      </c>
      <c r="H268" s="662" t="s">
        <v>4695</v>
      </c>
      <c r="I268" s="664">
        <v>67.319999999999993</v>
      </c>
      <c r="J268" s="664">
        <v>70</v>
      </c>
      <c r="K268" s="665">
        <v>4712.4699999999993</v>
      </c>
    </row>
    <row r="269" spans="1:11" ht="14.4" customHeight="1" x14ac:dyDescent="0.3">
      <c r="A269" s="660" t="s">
        <v>563</v>
      </c>
      <c r="B269" s="661" t="s">
        <v>564</v>
      </c>
      <c r="C269" s="662" t="s">
        <v>577</v>
      </c>
      <c r="D269" s="663" t="s">
        <v>3250</v>
      </c>
      <c r="E269" s="662" t="s">
        <v>5698</v>
      </c>
      <c r="F269" s="663" t="s">
        <v>5699</v>
      </c>
      <c r="G269" s="662" t="s">
        <v>4966</v>
      </c>
      <c r="H269" s="662" t="s">
        <v>4967</v>
      </c>
      <c r="I269" s="664">
        <v>72.680000000000007</v>
      </c>
      <c r="J269" s="664">
        <v>10</v>
      </c>
      <c r="K269" s="665">
        <v>726.78</v>
      </c>
    </row>
    <row r="270" spans="1:11" ht="14.4" customHeight="1" x14ac:dyDescent="0.3">
      <c r="A270" s="660" t="s">
        <v>563</v>
      </c>
      <c r="B270" s="661" t="s">
        <v>564</v>
      </c>
      <c r="C270" s="662" t="s">
        <v>577</v>
      </c>
      <c r="D270" s="663" t="s">
        <v>3250</v>
      </c>
      <c r="E270" s="662" t="s">
        <v>5698</v>
      </c>
      <c r="F270" s="663" t="s">
        <v>5699</v>
      </c>
      <c r="G270" s="662" t="s">
        <v>4704</v>
      </c>
      <c r="H270" s="662" t="s">
        <v>4705</v>
      </c>
      <c r="I270" s="664">
        <v>431.93</v>
      </c>
      <c r="J270" s="664">
        <v>3</v>
      </c>
      <c r="K270" s="665">
        <v>1295.79</v>
      </c>
    </row>
    <row r="271" spans="1:11" ht="14.4" customHeight="1" x14ac:dyDescent="0.3">
      <c r="A271" s="660" t="s">
        <v>563</v>
      </c>
      <c r="B271" s="661" t="s">
        <v>564</v>
      </c>
      <c r="C271" s="662" t="s">
        <v>577</v>
      </c>
      <c r="D271" s="663" t="s">
        <v>3250</v>
      </c>
      <c r="E271" s="662" t="s">
        <v>5698</v>
      </c>
      <c r="F271" s="663" t="s">
        <v>5699</v>
      </c>
      <c r="G271" s="662" t="s">
        <v>4968</v>
      </c>
      <c r="H271" s="662" t="s">
        <v>4969</v>
      </c>
      <c r="I271" s="664">
        <v>0.56999999999999995</v>
      </c>
      <c r="J271" s="664">
        <v>400</v>
      </c>
      <c r="K271" s="665">
        <v>227.7</v>
      </c>
    </row>
    <row r="272" spans="1:11" ht="14.4" customHeight="1" x14ac:dyDescent="0.3">
      <c r="A272" s="660" t="s">
        <v>563</v>
      </c>
      <c r="B272" s="661" t="s">
        <v>564</v>
      </c>
      <c r="C272" s="662" t="s">
        <v>577</v>
      </c>
      <c r="D272" s="663" t="s">
        <v>3250</v>
      </c>
      <c r="E272" s="662" t="s">
        <v>5698</v>
      </c>
      <c r="F272" s="663" t="s">
        <v>5699</v>
      </c>
      <c r="G272" s="662" t="s">
        <v>4970</v>
      </c>
      <c r="H272" s="662" t="s">
        <v>4971</v>
      </c>
      <c r="I272" s="664">
        <v>122.27</v>
      </c>
      <c r="J272" s="664">
        <v>10</v>
      </c>
      <c r="K272" s="665">
        <v>1222.6600000000001</v>
      </c>
    </row>
    <row r="273" spans="1:11" ht="14.4" customHeight="1" x14ac:dyDescent="0.3">
      <c r="A273" s="660" t="s">
        <v>563</v>
      </c>
      <c r="B273" s="661" t="s">
        <v>564</v>
      </c>
      <c r="C273" s="662" t="s">
        <v>577</v>
      </c>
      <c r="D273" s="663" t="s">
        <v>3250</v>
      </c>
      <c r="E273" s="662" t="s">
        <v>5700</v>
      </c>
      <c r="F273" s="663" t="s">
        <v>5701</v>
      </c>
      <c r="G273" s="662" t="s">
        <v>4972</v>
      </c>
      <c r="H273" s="662" t="s">
        <v>4973</v>
      </c>
      <c r="I273" s="664">
        <v>63.37</v>
      </c>
      <c r="J273" s="664">
        <v>120</v>
      </c>
      <c r="K273" s="665">
        <v>7603.86</v>
      </c>
    </row>
    <row r="274" spans="1:11" ht="14.4" customHeight="1" x14ac:dyDescent="0.3">
      <c r="A274" s="660" t="s">
        <v>563</v>
      </c>
      <c r="B274" s="661" t="s">
        <v>564</v>
      </c>
      <c r="C274" s="662" t="s">
        <v>577</v>
      </c>
      <c r="D274" s="663" t="s">
        <v>3250</v>
      </c>
      <c r="E274" s="662" t="s">
        <v>5700</v>
      </c>
      <c r="F274" s="663" t="s">
        <v>5701</v>
      </c>
      <c r="G274" s="662" t="s">
        <v>4974</v>
      </c>
      <c r="H274" s="662" t="s">
        <v>4975</v>
      </c>
      <c r="I274" s="664">
        <v>229.9</v>
      </c>
      <c r="J274" s="664">
        <v>40</v>
      </c>
      <c r="K274" s="665">
        <v>9196</v>
      </c>
    </row>
    <row r="275" spans="1:11" ht="14.4" customHeight="1" x14ac:dyDescent="0.3">
      <c r="A275" s="660" t="s">
        <v>563</v>
      </c>
      <c r="B275" s="661" t="s">
        <v>564</v>
      </c>
      <c r="C275" s="662" t="s">
        <v>577</v>
      </c>
      <c r="D275" s="663" t="s">
        <v>3250</v>
      </c>
      <c r="E275" s="662" t="s">
        <v>5700</v>
      </c>
      <c r="F275" s="663" t="s">
        <v>5701</v>
      </c>
      <c r="G275" s="662" t="s">
        <v>4976</v>
      </c>
      <c r="H275" s="662" t="s">
        <v>4977</v>
      </c>
      <c r="I275" s="664">
        <v>26.01</v>
      </c>
      <c r="J275" s="664">
        <v>640</v>
      </c>
      <c r="K275" s="665">
        <v>16649</v>
      </c>
    </row>
    <row r="276" spans="1:11" ht="14.4" customHeight="1" x14ac:dyDescent="0.3">
      <c r="A276" s="660" t="s">
        <v>563</v>
      </c>
      <c r="B276" s="661" t="s">
        <v>564</v>
      </c>
      <c r="C276" s="662" t="s">
        <v>577</v>
      </c>
      <c r="D276" s="663" t="s">
        <v>3250</v>
      </c>
      <c r="E276" s="662" t="s">
        <v>5700</v>
      </c>
      <c r="F276" s="663" t="s">
        <v>5701</v>
      </c>
      <c r="G276" s="662" t="s">
        <v>4732</v>
      </c>
      <c r="H276" s="662" t="s">
        <v>4733</v>
      </c>
      <c r="I276" s="664">
        <v>2.9859999999999998</v>
      </c>
      <c r="J276" s="664">
        <v>90</v>
      </c>
      <c r="K276" s="665">
        <v>268.60000000000002</v>
      </c>
    </row>
    <row r="277" spans="1:11" ht="14.4" customHeight="1" x14ac:dyDescent="0.3">
      <c r="A277" s="660" t="s">
        <v>563</v>
      </c>
      <c r="B277" s="661" t="s">
        <v>564</v>
      </c>
      <c r="C277" s="662" t="s">
        <v>577</v>
      </c>
      <c r="D277" s="663" t="s">
        <v>3250</v>
      </c>
      <c r="E277" s="662" t="s">
        <v>5700</v>
      </c>
      <c r="F277" s="663" t="s">
        <v>5701</v>
      </c>
      <c r="G277" s="662" t="s">
        <v>4736</v>
      </c>
      <c r="H277" s="662" t="s">
        <v>4737</v>
      </c>
      <c r="I277" s="664">
        <v>11.145999999999999</v>
      </c>
      <c r="J277" s="664">
        <v>1700</v>
      </c>
      <c r="K277" s="665">
        <v>18947</v>
      </c>
    </row>
    <row r="278" spans="1:11" ht="14.4" customHeight="1" x14ac:dyDescent="0.3">
      <c r="A278" s="660" t="s">
        <v>563</v>
      </c>
      <c r="B278" s="661" t="s">
        <v>564</v>
      </c>
      <c r="C278" s="662" t="s">
        <v>577</v>
      </c>
      <c r="D278" s="663" t="s">
        <v>3250</v>
      </c>
      <c r="E278" s="662" t="s">
        <v>5700</v>
      </c>
      <c r="F278" s="663" t="s">
        <v>5701</v>
      </c>
      <c r="G278" s="662" t="s">
        <v>4738</v>
      </c>
      <c r="H278" s="662" t="s">
        <v>4739</v>
      </c>
      <c r="I278" s="664">
        <v>1.0900000000000001</v>
      </c>
      <c r="J278" s="664">
        <v>6700</v>
      </c>
      <c r="K278" s="665">
        <v>7303</v>
      </c>
    </row>
    <row r="279" spans="1:11" ht="14.4" customHeight="1" x14ac:dyDescent="0.3">
      <c r="A279" s="660" t="s">
        <v>563</v>
      </c>
      <c r="B279" s="661" t="s">
        <v>564</v>
      </c>
      <c r="C279" s="662" t="s">
        <v>577</v>
      </c>
      <c r="D279" s="663" t="s">
        <v>3250</v>
      </c>
      <c r="E279" s="662" t="s">
        <v>5700</v>
      </c>
      <c r="F279" s="663" t="s">
        <v>5701</v>
      </c>
      <c r="G279" s="662" t="s">
        <v>4740</v>
      </c>
      <c r="H279" s="662" t="s">
        <v>4741</v>
      </c>
      <c r="I279" s="664">
        <v>1.67</v>
      </c>
      <c r="J279" s="664">
        <v>3500</v>
      </c>
      <c r="K279" s="665">
        <v>5845</v>
      </c>
    </row>
    <row r="280" spans="1:11" ht="14.4" customHeight="1" x14ac:dyDescent="0.3">
      <c r="A280" s="660" t="s">
        <v>563</v>
      </c>
      <c r="B280" s="661" t="s">
        <v>564</v>
      </c>
      <c r="C280" s="662" t="s">
        <v>577</v>
      </c>
      <c r="D280" s="663" t="s">
        <v>3250</v>
      </c>
      <c r="E280" s="662" t="s">
        <v>5700</v>
      </c>
      <c r="F280" s="663" t="s">
        <v>5701</v>
      </c>
      <c r="G280" s="662" t="s">
        <v>4742</v>
      </c>
      <c r="H280" s="662" t="s">
        <v>4743</v>
      </c>
      <c r="I280" s="664">
        <v>0.47749999999999998</v>
      </c>
      <c r="J280" s="664">
        <v>8100</v>
      </c>
      <c r="K280" s="665">
        <v>3869</v>
      </c>
    </row>
    <row r="281" spans="1:11" ht="14.4" customHeight="1" x14ac:dyDescent="0.3">
      <c r="A281" s="660" t="s">
        <v>563</v>
      </c>
      <c r="B281" s="661" t="s">
        <v>564</v>
      </c>
      <c r="C281" s="662" t="s">
        <v>577</v>
      </c>
      <c r="D281" s="663" t="s">
        <v>3250</v>
      </c>
      <c r="E281" s="662" t="s">
        <v>5700</v>
      </c>
      <c r="F281" s="663" t="s">
        <v>5701</v>
      </c>
      <c r="G281" s="662" t="s">
        <v>4744</v>
      </c>
      <c r="H281" s="662" t="s">
        <v>4745</v>
      </c>
      <c r="I281" s="664">
        <v>0.67</v>
      </c>
      <c r="J281" s="664">
        <v>3900</v>
      </c>
      <c r="K281" s="665">
        <v>2613</v>
      </c>
    </row>
    <row r="282" spans="1:11" ht="14.4" customHeight="1" x14ac:dyDescent="0.3">
      <c r="A282" s="660" t="s">
        <v>563</v>
      </c>
      <c r="B282" s="661" t="s">
        <v>564</v>
      </c>
      <c r="C282" s="662" t="s">
        <v>577</v>
      </c>
      <c r="D282" s="663" t="s">
        <v>3250</v>
      </c>
      <c r="E282" s="662" t="s">
        <v>5700</v>
      </c>
      <c r="F282" s="663" t="s">
        <v>5701</v>
      </c>
      <c r="G282" s="662" t="s">
        <v>4746</v>
      </c>
      <c r="H282" s="662" t="s">
        <v>4747</v>
      </c>
      <c r="I282" s="664">
        <v>3.13</v>
      </c>
      <c r="J282" s="664">
        <v>100</v>
      </c>
      <c r="K282" s="665">
        <v>313</v>
      </c>
    </row>
    <row r="283" spans="1:11" ht="14.4" customHeight="1" x14ac:dyDescent="0.3">
      <c r="A283" s="660" t="s">
        <v>563</v>
      </c>
      <c r="B283" s="661" t="s">
        <v>564</v>
      </c>
      <c r="C283" s="662" t="s">
        <v>577</v>
      </c>
      <c r="D283" s="663" t="s">
        <v>3250</v>
      </c>
      <c r="E283" s="662" t="s">
        <v>5700</v>
      </c>
      <c r="F283" s="663" t="s">
        <v>5701</v>
      </c>
      <c r="G283" s="662" t="s">
        <v>4978</v>
      </c>
      <c r="H283" s="662" t="s">
        <v>4979</v>
      </c>
      <c r="I283" s="664">
        <v>6.23</v>
      </c>
      <c r="J283" s="664">
        <v>280</v>
      </c>
      <c r="K283" s="665">
        <v>1744.4</v>
      </c>
    </row>
    <row r="284" spans="1:11" ht="14.4" customHeight="1" x14ac:dyDescent="0.3">
      <c r="A284" s="660" t="s">
        <v>563</v>
      </c>
      <c r="B284" s="661" t="s">
        <v>564</v>
      </c>
      <c r="C284" s="662" t="s">
        <v>577</v>
      </c>
      <c r="D284" s="663" t="s">
        <v>3250</v>
      </c>
      <c r="E284" s="662" t="s">
        <v>5700</v>
      </c>
      <c r="F284" s="663" t="s">
        <v>5701</v>
      </c>
      <c r="G284" s="662" t="s">
        <v>4980</v>
      </c>
      <c r="H284" s="662" t="s">
        <v>4981</v>
      </c>
      <c r="I284" s="664">
        <v>204.80333333333337</v>
      </c>
      <c r="J284" s="664">
        <v>90</v>
      </c>
      <c r="K284" s="665">
        <v>18432.3</v>
      </c>
    </row>
    <row r="285" spans="1:11" ht="14.4" customHeight="1" x14ac:dyDescent="0.3">
      <c r="A285" s="660" t="s">
        <v>563</v>
      </c>
      <c r="B285" s="661" t="s">
        <v>564</v>
      </c>
      <c r="C285" s="662" t="s">
        <v>577</v>
      </c>
      <c r="D285" s="663" t="s">
        <v>3250</v>
      </c>
      <c r="E285" s="662" t="s">
        <v>5700</v>
      </c>
      <c r="F285" s="663" t="s">
        <v>5701</v>
      </c>
      <c r="G285" s="662" t="s">
        <v>4982</v>
      </c>
      <c r="H285" s="662" t="s">
        <v>4983</v>
      </c>
      <c r="I285" s="664">
        <v>81.734999999999999</v>
      </c>
      <c r="J285" s="664">
        <v>363</v>
      </c>
      <c r="K285" s="665">
        <v>29670.210000000003</v>
      </c>
    </row>
    <row r="286" spans="1:11" ht="14.4" customHeight="1" x14ac:dyDescent="0.3">
      <c r="A286" s="660" t="s">
        <v>563</v>
      </c>
      <c r="B286" s="661" t="s">
        <v>564</v>
      </c>
      <c r="C286" s="662" t="s">
        <v>577</v>
      </c>
      <c r="D286" s="663" t="s">
        <v>3250</v>
      </c>
      <c r="E286" s="662" t="s">
        <v>5700</v>
      </c>
      <c r="F286" s="663" t="s">
        <v>5701</v>
      </c>
      <c r="G286" s="662" t="s">
        <v>4984</v>
      </c>
      <c r="H286" s="662" t="s">
        <v>4985</v>
      </c>
      <c r="I286" s="664">
        <v>80.569999999999993</v>
      </c>
      <c r="J286" s="664">
        <v>45</v>
      </c>
      <c r="K286" s="665">
        <v>3625.65</v>
      </c>
    </row>
    <row r="287" spans="1:11" ht="14.4" customHeight="1" x14ac:dyDescent="0.3">
      <c r="A287" s="660" t="s">
        <v>563</v>
      </c>
      <c r="B287" s="661" t="s">
        <v>564</v>
      </c>
      <c r="C287" s="662" t="s">
        <v>577</v>
      </c>
      <c r="D287" s="663" t="s">
        <v>3250</v>
      </c>
      <c r="E287" s="662" t="s">
        <v>5700</v>
      </c>
      <c r="F287" s="663" t="s">
        <v>5701</v>
      </c>
      <c r="G287" s="662" t="s">
        <v>4986</v>
      </c>
      <c r="H287" s="662" t="s">
        <v>4987</v>
      </c>
      <c r="I287" s="664">
        <v>139.15</v>
      </c>
      <c r="J287" s="664">
        <v>45</v>
      </c>
      <c r="K287" s="665">
        <v>6261.75</v>
      </c>
    </row>
    <row r="288" spans="1:11" ht="14.4" customHeight="1" x14ac:dyDescent="0.3">
      <c r="A288" s="660" t="s">
        <v>563</v>
      </c>
      <c r="B288" s="661" t="s">
        <v>564</v>
      </c>
      <c r="C288" s="662" t="s">
        <v>577</v>
      </c>
      <c r="D288" s="663" t="s">
        <v>3250</v>
      </c>
      <c r="E288" s="662" t="s">
        <v>5700</v>
      </c>
      <c r="F288" s="663" t="s">
        <v>5701</v>
      </c>
      <c r="G288" s="662" t="s">
        <v>4758</v>
      </c>
      <c r="H288" s="662" t="s">
        <v>4759</v>
      </c>
      <c r="I288" s="664">
        <v>5.6859999999999999</v>
      </c>
      <c r="J288" s="664">
        <v>250</v>
      </c>
      <c r="K288" s="665">
        <v>1427.4</v>
      </c>
    </row>
    <row r="289" spans="1:11" ht="14.4" customHeight="1" x14ac:dyDescent="0.3">
      <c r="A289" s="660" t="s">
        <v>563</v>
      </c>
      <c r="B289" s="661" t="s">
        <v>564</v>
      </c>
      <c r="C289" s="662" t="s">
        <v>577</v>
      </c>
      <c r="D289" s="663" t="s">
        <v>3250</v>
      </c>
      <c r="E289" s="662" t="s">
        <v>5700</v>
      </c>
      <c r="F289" s="663" t="s">
        <v>5701</v>
      </c>
      <c r="G289" s="662" t="s">
        <v>4760</v>
      </c>
      <c r="H289" s="662" t="s">
        <v>4761</v>
      </c>
      <c r="I289" s="664">
        <v>45.496000000000002</v>
      </c>
      <c r="J289" s="664">
        <v>380</v>
      </c>
      <c r="K289" s="665">
        <v>17288.560000000001</v>
      </c>
    </row>
    <row r="290" spans="1:11" ht="14.4" customHeight="1" x14ac:dyDescent="0.3">
      <c r="A290" s="660" t="s">
        <v>563</v>
      </c>
      <c r="B290" s="661" t="s">
        <v>564</v>
      </c>
      <c r="C290" s="662" t="s">
        <v>577</v>
      </c>
      <c r="D290" s="663" t="s">
        <v>3250</v>
      </c>
      <c r="E290" s="662" t="s">
        <v>5700</v>
      </c>
      <c r="F290" s="663" t="s">
        <v>5701</v>
      </c>
      <c r="G290" s="662" t="s">
        <v>4988</v>
      </c>
      <c r="H290" s="662" t="s">
        <v>4989</v>
      </c>
      <c r="I290" s="664">
        <v>108.3</v>
      </c>
      <c r="J290" s="664">
        <v>100</v>
      </c>
      <c r="K290" s="665">
        <v>10829.699999999999</v>
      </c>
    </row>
    <row r="291" spans="1:11" ht="14.4" customHeight="1" x14ac:dyDescent="0.3">
      <c r="A291" s="660" t="s">
        <v>563</v>
      </c>
      <c r="B291" s="661" t="s">
        <v>564</v>
      </c>
      <c r="C291" s="662" t="s">
        <v>577</v>
      </c>
      <c r="D291" s="663" t="s">
        <v>3250</v>
      </c>
      <c r="E291" s="662" t="s">
        <v>5700</v>
      </c>
      <c r="F291" s="663" t="s">
        <v>5701</v>
      </c>
      <c r="G291" s="662" t="s">
        <v>4990</v>
      </c>
      <c r="H291" s="662" t="s">
        <v>4991</v>
      </c>
      <c r="I291" s="664">
        <v>61.104000000000006</v>
      </c>
      <c r="J291" s="664">
        <v>200</v>
      </c>
      <c r="K291" s="665">
        <v>12220.8</v>
      </c>
    </row>
    <row r="292" spans="1:11" ht="14.4" customHeight="1" x14ac:dyDescent="0.3">
      <c r="A292" s="660" t="s">
        <v>563</v>
      </c>
      <c r="B292" s="661" t="s">
        <v>564</v>
      </c>
      <c r="C292" s="662" t="s">
        <v>577</v>
      </c>
      <c r="D292" s="663" t="s">
        <v>3250</v>
      </c>
      <c r="E292" s="662" t="s">
        <v>5700</v>
      </c>
      <c r="F292" s="663" t="s">
        <v>5701</v>
      </c>
      <c r="G292" s="662" t="s">
        <v>4762</v>
      </c>
      <c r="H292" s="662" t="s">
        <v>4763</v>
      </c>
      <c r="I292" s="664">
        <v>20.69</v>
      </c>
      <c r="J292" s="664">
        <v>1200</v>
      </c>
      <c r="K292" s="665">
        <v>24829.510000000002</v>
      </c>
    </row>
    <row r="293" spans="1:11" ht="14.4" customHeight="1" x14ac:dyDescent="0.3">
      <c r="A293" s="660" t="s">
        <v>563</v>
      </c>
      <c r="B293" s="661" t="s">
        <v>564</v>
      </c>
      <c r="C293" s="662" t="s">
        <v>577</v>
      </c>
      <c r="D293" s="663" t="s">
        <v>3250</v>
      </c>
      <c r="E293" s="662" t="s">
        <v>5700</v>
      </c>
      <c r="F293" s="663" t="s">
        <v>5701</v>
      </c>
      <c r="G293" s="662" t="s">
        <v>4992</v>
      </c>
      <c r="H293" s="662" t="s">
        <v>4993</v>
      </c>
      <c r="I293" s="664">
        <v>45.13</v>
      </c>
      <c r="J293" s="664">
        <v>20</v>
      </c>
      <c r="K293" s="665">
        <v>902.6</v>
      </c>
    </row>
    <row r="294" spans="1:11" ht="14.4" customHeight="1" x14ac:dyDescent="0.3">
      <c r="A294" s="660" t="s">
        <v>563</v>
      </c>
      <c r="B294" s="661" t="s">
        <v>564</v>
      </c>
      <c r="C294" s="662" t="s">
        <v>577</v>
      </c>
      <c r="D294" s="663" t="s">
        <v>3250</v>
      </c>
      <c r="E294" s="662" t="s">
        <v>5700</v>
      </c>
      <c r="F294" s="663" t="s">
        <v>5701</v>
      </c>
      <c r="G294" s="662" t="s">
        <v>4994</v>
      </c>
      <c r="H294" s="662" t="s">
        <v>4995</v>
      </c>
      <c r="I294" s="664">
        <v>2.78</v>
      </c>
      <c r="J294" s="664">
        <v>2700</v>
      </c>
      <c r="K294" s="665">
        <v>7506</v>
      </c>
    </row>
    <row r="295" spans="1:11" ht="14.4" customHeight="1" x14ac:dyDescent="0.3">
      <c r="A295" s="660" t="s">
        <v>563</v>
      </c>
      <c r="B295" s="661" t="s">
        <v>564</v>
      </c>
      <c r="C295" s="662" t="s">
        <v>577</v>
      </c>
      <c r="D295" s="663" t="s">
        <v>3250</v>
      </c>
      <c r="E295" s="662" t="s">
        <v>5700</v>
      </c>
      <c r="F295" s="663" t="s">
        <v>5701</v>
      </c>
      <c r="G295" s="662" t="s">
        <v>4996</v>
      </c>
      <c r="H295" s="662" t="s">
        <v>4997</v>
      </c>
      <c r="I295" s="664">
        <v>108.88</v>
      </c>
      <c r="J295" s="664">
        <v>120</v>
      </c>
      <c r="K295" s="665">
        <v>13065.04</v>
      </c>
    </row>
    <row r="296" spans="1:11" ht="14.4" customHeight="1" x14ac:dyDescent="0.3">
      <c r="A296" s="660" t="s">
        <v>563</v>
      </c>
      <c r="B296" s="661" t="s">
        <v>564</v>
      </c>
      <c r="C296" s="662" t="s">
        <v>577</v>
      </c>
      <c r="D296" s="663" t="s">
        <v>3250</v>
      </c>
      <c r="E296" s="662" t="s">
        <v>5700</v>
      </c>
      <c r="F296" s="663" t="s">
        <v>5701</v>
      </c>
      <c r="G296" s="662" t="s">
        <v>4998</v>
      </c>
      <c r="H296" s="662" t="s">
        <v>4999</v>
      </c>
      <c r="I296" s="664">
        <v>185.72000000000003</v>
      </c>
      <c r="J296" s="664">
        <v>4</v>
      </c>
      <c r="K296" s="665">
        <v>732.72</v>
      </c>
    </row>
    <row r="297" spans="1:11" ht="14.4" customHeight="1" x14ac:dyDescent="0.3">
      <c r="A297" s="660" t="s">
        <v>563</v>
      </c>
      <c r="B297" s="661" t="s">
        <v>564</v>
      </c>
      <c r="C297" s="662" t="s">
        <v>577</v>
      </c>
      <c r="D297" s="663" t="s">
        <v>3250</v>
      </c>
      <c r="E297" s="662" t="s">
        <v>5700</v>
      </c>
      <c r="F297" s="663" t="s">
        <v>5701</v>
      </c>
      <c r="G297" s="662" t="s">
        <v>5000</v>
      </c>
      <c r="H297" s="662" t="s">
        <v>5001</v>
      </c>
      <c r="I297" s="664">
        <v>16.46</v>
      </c>
      <c r="J297" s="664">
        <v>50</v>
      </c>
      <c r="K297" s="665">
        <v>823</v>
      </c>
    </row>
    <row r="298" spans="1:11" ht="14.4" customHeight="1" x14ac:dyDescent="0.3">
      <c r="A298" s="660" t="s">
        <v>563</v>
      </c>
      <c r="B298" s="661" t="s">
        <v>564</v>
      </c>
      <c r="C298" s="662" t="s">
        <v>577</v>
      </c>
      <c r="D298" s="663" t="s">
        <v>3250</v>
      </c>
      <c r="E298" s="662" t="s">
        <v>5700</v>
      </c>
      <c r="F298" s="663" t="s">
        <v>5701</v>
      </c>
      <c r="G298" s="662" t="s">
        <v>5002</v>
      </c>
      <c r="H298" s="662" t="s">
        <v>5003</v>
      </c>
      <c r="I298" s="664">
        <v>9.68</v>
      </c>
      <c r="J298" s="664">
        <v>30</v>
      </c>
      <c r="K298" s="665">
        <v>290.39999999999998</v>
      </c>
    </row>
    <row r="299" spans="1:11" ht="14.4" customHeight="1" x14ac:dyDescent="0.3">
      <c r="A299" s="660" t="s">
        <v>563</v>
      </c>
      <c r="B299" s="661" t="s">
        <v>564</v>
      </c>
      <c r="C299" s="662" t="s">
        <v>577</v>
      </c>
      <c r="D299" s="663" t="s">
        <v>3250</v>
      </c>
      <c r="E299" s="662" t="s">
        <v>5700</v>
      </c>
      <c r="F299" s="663" t="s">
        <v>5701</v>
      </c>
      <c r="G299" s="662" t="s">
        <v>4770</v>
      </c>
      <c r="H299" s="662" t="s">
        <v>4771</v>
      </c>
      <c r="I299" s="664">
        <v>26.015000000000001</v>
      </c>
      <c r="J299" s="664">
        <v>320</v>
      </c>
      <c r="K299" s="665">
        <v>8324.7999999999993</v>
      </c>
    </row>
    <row r="300" spans="1:11" ht="14.4" customHeight="1" x14ac:dyDescent="0.3">
      <c r="A300" s="660" t="s">
        <v>563</v>
      </c>
      <c r="B300" s="661" t="s">
        <v>564</v>
      </c>
      <c r="C300" s="662" t="s">
        <v>577</v>
      </c>
      <c r="D300" s="663" t="s">
        <v>3250</v>
      </c>
      <c r="E300" s="662" t="s">
        <v>5700</v>
      </c>
      <c r="F300" s="663" t="s">
        <v>5701</v>
      </c>
      <c r="G300" s="662" t="s">
        <v>4774</v>
      </c>
      <c r="H300" s="662" t="s">
        <v>4775</v>
      </c>
      <c r="I300" s="664">
        <v>1.9833333333333334</v>
      </c>
      <c r="J300" s="664">
        <v>1300</v>
      </c>
      <c r="K300" s="665">
        <v>2577.5</v>
      </c>
    </row>
    <row r="301" spans="1:11" ht="14.4" customHeight="1" x14ac:dyDescent="0.3">
      <c r="A301" s="660" t="s">
        <v>563</v>
      </c>
      <c r="B301" s="661" t="s">
        <v>564</v>
      </c>
      <c r="C301" s="662" t="s">
        <v>577</v>
      </c>
      <c r="D301" s="663" t="s">
        <v>3250</v>
      </c>
      <c r="E301" s="662" t="s">
        <v>5700</v>
      </c>
      <c r="F301" s="663" t="s">
        <v>5701</v>
      </c>
      <c r="G301" s="662" t="s">
        <v>4776</v>
      </c>
      <c r="H301" s="662" t="s">
        <v>4777</v>
      </c>
      <c r="I301" s="664">
        <v>1.96</v>
      </c>
      <c r="J301" s="664">
        <v>100</v>
      </c>
      <c r="K301" s="665">
        <v>196</v>
      </c>
    </row>
    <row r="302" spans="1:11" ht="14.4" customHeight="1" x14ac:dyDescent="0.3">
      <c r="A302" s="660" t="s">
        <v>563</v>
      </c>
      <c r="B302" s="661" t="s">
        <v>564</v>
      </c>
      <c r="C302" s="662" t="s">
        <v>577</v>
      </c>
      <c r="D302" s="663" t="s">
        <v>3250</v>
      </c>
      <c r="E302" s="662" t="s">
        <v>5700</v>
      </c>
      <c r="F302" s="663" t="s">
        <v>5701</v>
      </c>
      <c r="G302" s="662" t="s">
        <v>4778</v>
      </c>
      <c r="H302" s="662" t="s">
        <v>4779</v>
      </c>
      <c r="I302" s="664">
        <v>3.1</v>
      </c>
      <c r="J302" s="664">
        <v>50</v>
      </c>
      <c r="K302" s="665">
        <v>155</v>
      </c>
    </row>
    <row r="303" spans="1:11" ht="14.4" customHeight="1" x14ac:dyDescent="0.3">
      <c r="A303" s="660" t="s">
        <v>563</v>
      </c>
      <c r="B303" s="661" t="s">
        <v>564</v>
      </c>
      <c r="C303" s="662" t="s">
        <v>577</v>
      </c>
      <c r="D303" s="663" t="s">
        <v>3250</v>
      </c>
      <c r="E303" s="662" t="s">
        <v>5700</v>
      </c>
      <c r="F303" s="663" t="s">
        <v>5701</v>
      </c>
      <c r="G303" s="662" t="s">
        <v>4782</v>
      </c>
      <c r="H303" s="662" t="s">
        <v>4783</v>
      </c>
      <c r="I303" s="664">
        <v>1.1249999999999998E-2</v>
      </c>
      <c r="J303" s="664">
        <v>1650</v>
      </c>
      <c r="K303" s="665">
        <v>17.5</v>
      </c>
    </row>
    <row r="304" spans="1:11" ht="14.4" customHeight="1" x14ac:dyDescent="0.3">
      <c r="A304" s="660" t="s">
        <v>563</v>
      </c>
      <c r="B304" s="661" t="s">
        <v>564</v>
      </c>
      <c r="C304" s="662" t="s">
        <v>577</v>
      </c>
      <c r="D304" s="663" t="s">
        <v>3250</v>
      </c>
      <c r="E304" s="662" t="s">
        <v>5700</v>
      </c>
      <c r="F304" s="663" t="s">
        <v>5701</v>
      </c>
      <c r="G304" s="662" t="s">
        <v>4784</v>
      </c>
      <c r="H304" s="662" t="s">
        <v>4785</v>
      </c>
      <c r="I304" s="664">
        <v>3.01</v>
      </c>
      <c r="J304" s="664">
        <v>50</v>
      </c>
      <c r="K304" s="665">
        <v>150.5</v>
      </c>
    </row>
    <row r="305" spans="1:11" ht="14.4" customHeight="1" x14ac:dyDescent="0.3">
      <c r="A305" s="660" t="s">
        <v>563</v>
      </c>
      <c r="B305" s="661" t="s">
        <v>564</v>
      </c>
      <c r="C305" s="662" t="s">
        <v>577</v>
      </c>
      <c r="D305" s="663" t="s">
        <v>3250</v>
      </c>
      <c r="E305" s="662" t="s">
        <v>5700</v>
      </c>
      <c r="F305" s="663" t="s">
        <v>5701</v>
      </c>
      <c r="G305" s="662" t="s">
        <v>4786</v>
      </c>
      <c r="H305" s="662" t="s">
        <v>4787</v>
      </c>
      <c r="I305" s="664">
        <v>2.1666666666666665</v>
      </c>
      <c r="J305" s="664">
        <v>300</v>
      </c>
      <c r="K305" s="665">
        <v>650</v>
      </c>
    </row>
    <row r="306" spans="1:11" ht="14.4" customHeight="1" x14ac:dyDescent="0.3">
      <c r="A306" s="660" t="s">
        <v>563</v>
      </c>
      <c r="B306" s="661" t="s">
        <v>564</v>
      </c>
      <c r="C306" s="662" t="s">
        <v>577</v>
      </c>
      <c r="D306" s="663" t="s">
        <v>3250</v>
      </c>
      <c r="E306" s="662" t="s">
        <v>5700</v>
      </c>
      <c r="F306" s="663" t="s">
        <v>5701</v>
      </c>
      <c r="G306" s="662" t="s">
        <v>5004</v>
      </c>
      <c r="H306" s="662" t="s">
        <v>5005</v>
      </c>
      <c r="I306" s="664">
        <v>2.5949999999999998</v>
      </c>
      <c r="J306" s="664">
        <v>300</v>
      </c>
      <c r="K306" s="665">
        <v>776</v>
      </c>
    </row>
    <row r="307" spans="1:11" ht="14.4" customHeight="1" x14ac:dyDescent="0.3">
      <c r="A307" s="660" t="s">
        <v>563</v>
      </c>
      <c r="B307" s="661" t="s">
        <v>564</v>
      </c>
      <c r="C307" s="662" t="s">
        <v>577</v>
      </c>
      <c r="D307" s="663" t="s">
        <v>3250</v>
      </c>
      <c r="E307" s="662" t="s">
        <v>5700</v>
      </c>
      <c r="F307" s="663" t="s">
        <v>5701</v>
      </c>
      <c r="G307" s="662" t="s">
        <v>5006</v>
      </c>
      <c r="H307" s="662" t="s">
        <v>5007</v>
      </c>
      <c r="I307" s="664">
        <v>4.24</v>
      </c>
      <c r="J307" s="664">
        <v>20</v>
      </c>
      <c r="K307" s="665">
        <v>84.8</v>
      </c>
    </row>
    <row r="308" spans="1:11" ht="14.4" customHeight="1" x14ac:dyDescent="0.3">
      <c r="A308" s="660" t="s">
        <v>563</v>
      </c>
      <c r="B308" s="661" t="s">
        <v>564</v>
      </c>
      <c r="C308" s="662" t="s">
        <v>577</v>
      </c>
      <c r="D308" s="663" t="s">
        <v>3250</v>
      </c>
      <c r="E308" s="662" t="s">
        <v>5700</v>
      </c>
      <c r="F308" s="663" t="s">
        <v>5701</v>
      </c>
      <c r="G308" s="662" t="s">
        <v>5008</v>
      </c>
      <c r="H308" s="662" t="s">
        <v>5009</v>
      </c>
      <c r="I308" s="664">
        <v>133.1</v>
      </c>
      <c r="J308" s="664">
        <v>10</v>
      </c>
      <c r="K308" s="665">
        <v>1331</v>
      </c>
    </row>
    <row r="309" spans="1:11" ht="14.4" customHeight="1" x14ac:dyDescent="0.3">
      <c r="A309" s="660" t="s">
        <v>563</v>
      </c>
      <c r="B309" s="661" t="s">
        <v>564</v>
      </c>
      <c r="C309" s="662" t="s">
        <v>577</v>
      </c>
      <c r="D309" s="663" t="s">
        <v>3250</v>
      </c>
      <c r="E309" s="662" t="s">
        <v>5700</v>
      </c>
      <c r="F309" s="663" t="s">
        <v>5701</v>
      </c>
      <c r="G309" s="662" t="s">
        <v>4788</v>
      </c>
      <c r="H309" s="662" t="s">
        <v>4789</v>
      </c>
      <c r="I309" s="664">
        <v>14.652000000000001</v>
      </c>
      <c r="J309" s="664">
        <v>500</v>
      </c>
      <c r="K309" s="665">
        <v>7326.8200000000006</v>
      </c>
    </row>
    <row r="310" spans="1:11" ht="14.4" customHeight="1" x14ac:dyDescent="0.3">
      <c r="A310" s="660" t="s">
        <v>563</v>
      </c>
      <c r="B310" s="661" t="s">
        <v>564</v>
      </c>
      <c r="C310" s="662" t="s">
        <v>577</v>
      </c>
      <c r="D310" s="663" t="s">
        <v>3250</v>
      </c>
      <c r="E310" s="662" t="s">
        <v>5700</v>
      </c>
      <c r="F310" s="663" t="s">
        <v>5701</v>
      </c>
      <c r="G310" s="662" t="s">
        <v>4790</v>
      </c>
      <c r="H310" s="662" t="s">
        <v>4791</v>
      </c>
      <c r="I310" s="664">
        <v>7.1599999999999993</v>
      </c>
      <c r="J310" s="664">
        <v>2000</v>
      </c>
      <c r="K310" s="665">
        <v>14312.57</v>
      </c>
    </row>
    <row r="311" spans="1:11" ht="14.4" customHeight="1" x14ac:dyDescent="0.3">
      <c r="A311" s="660" t="s">
        <v>563</v>
      </c>
      <c r="B311" s="661" t="s">
        <v>564</v>
      </c>
      <c r="C311" s="662" t="s">
        <v>577</v>
      </c>
      <c r="D311" s="663" t="s">
        <v>3250</v>
      </c>
      <c r="E311" s="662" t="s">
        <v>5700</v>
      </c>
      <c r="F311" s="663" t="s">
        <v>5701</v>
      </c>
      <c r="G311" s="662" t="s">
        <v>5010</v>
      </c>
      <c r="H311" s="662" t="s">
        <v>5011</v>
      </c>
      <c r="I311" s="664">
        <v>878.46</v>
      </c>
      <c r="J311" s="664">
        <v>10</v>
      </c>
      <c r="K311" s="665">
        <v>8784.6</v>
      </c>
    </row>
    <row r="312" spans="1:11" ht="14.4" customHeight="1" x14ac:dyDescent="0.3">
      <c r="A312" s="660" t="s">
        <v>563</v>
      </c>
      <c r="B312" s="661" t="s">
        <v>564</v>
      </c>
      <c r="C312" s="662" t="s">
        <v>577</v>
      </c>
      <c r="D312" s="663" t="s">
        <v>3250</v>
      </c>
      <c r="E312" s="662" t="s">
        <v>5700</v>
      </c>
      <c r="F312" s="663" t="s">
        <v>5701</v>
      </c>
      <c r="G312" s="662" t="s">
        <v>4794</v>
      </c>
      <c r="H312" s="662" t="s">
        <v>4795</v>
      </c>
      <c r="I312" s="664">
        <v>2.1766666666666667</v>
      </c>
      <c r="J312" s="664">
        <v>1300</v>
      </c>
      <c r="K312" s="665">
        <v>2830.95</v>
      </c>
    </row>
    <row r="313" spans="1:11" ht="14.4" customHeight="1" x14ac:dyDescent="0.3">
      <c r="A313" s="660" t="s">
        <v>563</v>
      </c>
      <c r="B313" s="661" t="s">
        <v>564</v>
      </c>
      <c r="C313" s="662" t="s">
        <v>577</v>
      </c>
      <c r="D313" s="663" t="s">
        <v>3250</v>
      </c>
      <c r="E313" s="662" t="s">
        <v>5700</v>
      </c>
      <c r="F313" s="663" t="s">
        <v>5701</v>
      </c>
      <c r="G313" s="662" t="s">
        <v>4796</v>
      </c>
      <c r="H313" s="662" t="s">
        <v>4797</v>
      </c>
      <c r="I313" s="664">
        <v>2.8540000000000001</v>
      </c>
      <c r="J313" s="664">
        <v>600</v>
      </c>
      <c r="K313" s="665">
        <v>1713</v>
      </c>
    </row>
    <row r="314" spans="1:11" ht="14.4" customHeight="1" x14ac:dyDescent="0.3">
      <c r="A314" s="660" t="s">
        <v>563</v>
      </c>
      <c r="B314" s="661" t="s">
        <v>564</v>
      </c>
      <c r="C314" s="662" t="s">
        <v>577</v>
      </c>
      <c r="D314" s="663" t="s">
        <v>3250</v>
      </c>
      <c r="E314" s="662" t="s">
        <v>5700</v>
      </c>
      <c r="F314" s="663" t="s">
        <v>5701</v>
      </c>
      <c r="G314" s="662" t="s">
        <v>5012</v>
      </c>
      <c r="H314" s="662" t="s">
        <v>5013</v>
      </c>
      <c r="I314" s="664">
        <v>1249.6600000000001</v>
      </c>
      <c r="J314" s="664">
        <v>12</v>
      </c>
      <c r="K314" s="665">
        <v>14995.92</v>
      </c>
    </row>
    <row r="315" spans="1:11" ht="14.4" customHeight="1" x14ac:dyDescent="0.3">
      <c r="A315" s="660" t="s">
        <v>563</v>
      </c>
      <c r="B315" s="661" t="s">
        <v>564</v>
      </c>
      <c r="C315" s="662" t="s">
        <v>577</v>
      </c>
      <c r="D315" s="663" t="s">
        <v>3250</v>
      </c>
      <c r="E315" s="662" t="s">
        <v>5700</v>
      </c>
      <c r="F315" s="663" t="s">
        <v>5701</v>
      </c>
      <c r="G315" s="662" t="s">
        <v>5014</v>
      </c>
      <c r="H315" s="662" t="s">
        <v>5015</v>
      </c>
      <c r="I315" s="664">
        <v>382.76333333333332</v>
      </c>
      <c r="J315" s="664">
        <v>9</v>
      </c>
      <c r="K315" s="665">
        <v>3413.41</v>
      </c>
    </row>
    <row r="316" spans="1:11" ht="14.4" customHeight="1" x14ac:dyDescent="0.3">
      <c r="A316" s="660" t="s">
        <v>563</v>
      </c>
      <c r="B316" s="661" t="s">
        <v>564</v>
      </c>
      <c r="C316" s="662" t="s">
        <v>577</v>
      </c>
      <c r="D316" s="663" t="s">
        <v>3250</v>
      </c>
      <c r="E316" s="662" t="s">
        <v>5700</v>
      </c>
      <c r="F316" s="663" t="s">
        <v>5701</v>
      </c>
      <c r="G316" s="662" t="s">
        <v>5016</v>
      </c>
      <c r="H316" s="662" t="s">
        <v>5017</v>
      </c>
      <c r="I316" s="664">
        <v>21.227500000000003</v>
      </c>
      <c r="J316" s="664">
        <v>225</v>
      </c>
      <c r="K316" s="665">
        <v>4775.87</v>
      </c>
    </row>
    <row r="317" spans="1:11" ht="14.4" customHeight="1" x14ac:dyDescent="0.3">
      <c r="A317" s="660" t="s">
        <v>563</v>
      </c>
      <c r="B317" s="661" t="s">
        <v>564</v>
      </c>
      <c r="C317" s="662" t="s">
        <v>577</v>
      </c>
      <c r="D317" s="663" t="s">
        <v>3250</v>
      </c>
      <c r="E317" s="662" t="s">
        <v>5700</v>
      </c>
      <c r="F317" s="663" t="s">
        <v>5701</v>
      </c>
      <c r="G317" s="662" t="s">
        <v>5018</v>
      </c>
      <c r="H317" s="662" t="s">
        <v>5019</v>
      </c>
      <c r="I317" s="664">
        <v>4022.04</v>
      </c>
      <c r="J317" s="664">
        <v>9</v>
      </c>
      <c r="K317" s="665">
        <v>36198.36</v>
      </c>
    </row>
    <row r="318" spans="1:11" ht="14.4" customHeight="1" x14ac:dyDescent="0.3">
      <c r="A318" s="660" t="s">
        <v>563</v>
      </c>
      <c r="B318" s="661" t="s">
        <v>564</v>
      </c>
      <c r="C318" s="662" t="s">
        <v>577</v>
      </c>
      <c r="D318" s="663" t="s">
        <v>3250</v>
      </c>
      <c r="E318" s="662" t="s">
        <v>5700</v>
      </c>
      <c r="F318" s="663" t="s">
        <v>5701</v>
      </c>
      <c r="G318" s="662" t="s">
        <v>4800</v>
      </c>
      <c r="H318" s="662" t="s">
        <v>4801</v>
      </c>
      <c r="I318" s="664">
        <v>2.9050000000000002</v>
      </c>
      <c r="J318" s="664">
        <v>200</v>
      </c>
      <c r="K318" s="665">
        <v>581</v>
      </c>
    </row>
    <row r="319" spans="1:11" ht="14.4" customHeight="1" x14ac:dyDescent="0.3">
      <c r="A319" s="660" t="s">
        <v>563</v>
      </c>
      <c r="B319" s="661" t="s">
        <v>564</v>
      </c>
      <c r="C319" s="662" t="s">
        <v>577</v>
      </c>
      <c r="D319" s="663" t="s">
        <v>3250</v>
      </c>
      <c r="E319" s="662" t="s">
        <v>5700</v>
      </c>
      <c r="F319" s="663" t="s">
        <v>5701</v>
      </c>
      <c r="G319" s="662" t="s">
        <v>5020</v>
      </c>
      <c r="H319" s="662" t="s">
        <v>5021</v>
      </c>
      <c r="I319" s="664">
        <v>5.13</v>
      </c>
      <c r="J319" s="664">
        <v>900</v>
      </c>
      <c r="K319" s="665">
        <v>4617</v>
      </c>
    </row>
    <row r="320" spans="1:11" ht="14.4" customHeight="1" x14ac:dyDescent="0.3">
      <c r="A320" s="660" t="s">
        <v>563</v>
      </c>
      <c r="B320" s="661" t="s">
        <v>564</v>
      </c>
      <c r="C320" s="662" t="s">
        <v>577</v>
      </c>
      <c r="D320" s="663" t="s">
        <v>3250</v>
      </c>
      <c r="E320" s="662" t="s">
        <v>5700</v>
      </c>
      <c r="F320" s="663" t="s">
        <v>5701</v>
      </c>
      <c r="G320" s="662" t="s">
        <v>5022</v>
      </c>
      <c r="H320" s="662" t="s">
        <v>5023</v>
      </c>
      <c r="I320" s="664">
        <v>40.868333333333332</v>
      </c>
      <c r="J320" s="664">
        <v>128</v>
      </c>
      <c r="K320" s="665">
        <v>5231</v>
      </c>
    </row>
    <row r="321" spans="1:11" ht="14.4" customHeight="1" x14ac:dyDescent="0.3">
      <c r="A321" s="660" t="s">
        <v>563</v>
      </c>
      <c r="B321" s="661" t="s">
        <v>564</v>
      </c>
      <c r="C321" s="662" t="s">
        <v>577</v>
      </c>
      <c r="D321" s="663" t="s">
        <v>3250</v>
      </c>
      <c r="E321" s="662" t="s">
        <v>5700</v>
      </c>
      <c r="F321" s="663" t="s">
        <v>5701</v>
      </c>
      <c r="G321" s="662" t="s">
        <v>5024</v>
      </c>
      <c r="H321" s="662" t="s">
        <v>5025</v>
      </c>
      <c r="I321" s="664">
        <v>7.9500000000000011</v>
      </c>
      <c r="J321" s="664">
        <v>2060</v>
      </c>
      <c r="K321" s="665">
        <v>16377</v>
      </c>
    </row>
    <row r="322" spans="1:11" ht="14.4" customHeight="1" x14ac:dyDescent="0.3">
      <c r="A322" s="660" t="s">
        <v>563</v>
      </c>
      <c r="B322" s="661" t="s">
        <v>564</v>
      </c>
      <c r="C322" s="662" t="s">
        <v>577</v>
      </c>
      <c r="D322" s="663" t="s">
        <v>3250</v>
      </c>
      <c r="E322" s="662" t="s">
        <v>5700</v>
      </c>
      <c r="F322" s="663" t="s">
        <v>5701</v>
      </c>
      <c r="G322" s="662" t="s">
        <v>5026</v>
      </c>
      <c r="H322" s="662" t="s">
        <v>5027</v>
      </c>
      <c r="I322" s="664">
        <v>127.05</v>
      </c>
      <c r="J322" s="664">
        <v>10</v>
      </c>
      <c r="K322" s="665">
        <v>1270.5</v>
      </c>
    </row>
    <row r="323" spans="1:11" ht="14.4" customHeight="1" x14ac:dyDescent="0.3">
      <c r="A323" s="660" t="s">
        <v>563</v>
      </c>
      <c r="B323" s="661" t="s">
        <v>564</v>
      </c>
      <c r="C323" s="662" t="s">
        <v>577</v>
      </c>
      <c r="D323" s="663" t="s">
        <v>3250</v>
      </c>
      <c r="E323" s="662" t="s">
        <v>5700</v>
      </c>
      <c r="F323" s="663" t="s">
        <v>5701</v>
      </c>
      <c r="G323" s="662" t="s">
        <v>5028</v>
      </c>
      <c r="H323" s="662" t="s">
        <v>5029</v>
      </c>
      <c r="I323" s="664">
        <v>22.3</v>
      </c>
      <c r="J323" s="664">
        <v>180</v>
      </c>
      <c r="K323" s="665">
        <v>4014.09</v>
      </c>
    </row>
    <row r="324" spans="1:11" ht="14.4" customHeight="1" x14ac:dyDescent="0.3">
      <c r="A324" s="660" t="s">
        <v>563</v>
      </c>
      <c r="B324" s="661" t="s">
        <v>564</v>
      </c>
      <c r="C324" s="662" t="s">
        <v>577</v>
      </c>
      <c r="D324" s="663" t="s">
        <v>3250</v>
      </c>
      <c r="E324" s="662" t="s">
        <v>5700</v>
      </c>
      <c r="F324" s="663" t="s">
        <v>5701</v>
      </c>
      <c r="G324" s="662" t="s">
        <v>5030</v>
      </c>
      <c r="H324" s="662" t="s">
        <v>5031</v>
      </c>
      <c r="I324" s="664">
        <v>13.12</v>
      </c>
      <c r="J324" s="664">
        <v>375</v>
      </c>
      <c r="K324" s="665">
        <v>4920.46</v>
      </c>
    </row>
    <row r="325" spans="1:11" ht="14.4" customHeight="1" x14ac:dyDescent="0.3">
      <c r="A325" s="660" t="s">
        <v>563</v>
      </c>
      <c r="B325" s="661" t="s">
        <v>564</v>
      </c>
      <c r="C325" s="662" t="s">
        <v>577</v>
      </c>
      <c r="D325" s="663" t="s">
        <v>3250</v>
      </c>
      <c r="E325" s="662" t="s">
        <v>5700</v>
      </c>
      <c r="F325" s="663" t="s">
        <v>5701</v>
      </c>
      <c r="G325" s="662" t="s">
        <v>5032</v>
      </c>
      <c r="H325" s="662" t="s">
        <v>5033</v>
      </c>
      <c r="I325" s="664">
        <v>23.15</v>
      </c>
      <c r="J325" s="664">
        <v>50</v>
      </c>
      <c r="K325" s="665">
        <v>1157.5</v>
      </c>
    </row>
    <row r="326" spans="1:11" ht="14.4" customHeight="1" x14ac:dyDescent="0.3">
      <c r="A326" s="660" t="s">
        <v>563</v>
      </c>
      <c r="B326" s="661" t="s">
        <v>564</v>
      </c>
      <c r="C326" s="662" t="s">
        <v>577</v>
      </c>
      <c r="D326" s="663" t="s">
        <v>3250</v>
      </c>
      <c r="E326" s="662" t="s">
        <v>5700</v>
      </c>
      <c r="F326" s="663" t="s">
        <v>5701</v>
      </c>
      <c r="G326" s="662" t="s">
        <v>4806</v>
      </c>
      <c r="H326" s="662" t="s">
        <v>4807</v>
      </c>
      <c r="I326" s="664">
        <v>84.91</v>
      </c>
      <c r="J326" s="664">
        <v>400</v>
      </c>
      <c r="K326" s="665">
        <v>33963.26</v>
      </c>
    </row>
    <row r="327" spans="1:11" ht="14.4" customHeight="1" x14ac:dyDescent="0.3">
      <c r="A327" s="660" t="s">
        <v>563</v>
      </c>
      <c r="B327" s="661" t="s">
        <v>564</v>
      </c>
      <c r="C327" s="662" t="s">
        <v>577</v>
      </c>
      <c r="D327" s="663" t="s">
        <v>3250</v>
      </c>
      <c r="E327" s="662" t="s">
        <v>5700</v>
      </c>
      <c r="F327" s="663" t="s">
        <v>5701</v>
      </c>
      <c r="G327" s="662" t="s">
        <v>5034</v>
      </c>
      <c r="H327" s="662" t="s">
        <v>5035</v>
      </c>
      <c r="I327" s="664">
        <v>17.98</v>
      </c>
      <c r="J327" s="664">
        <v>50</v>
      </c>
      <c r="K327" s="665">
        <v>899</v>
      </c>
    </row>
    <row r="328" spans="1:11" ht="14.4" customHeight="1" x14ac:dyDescent="0.3">
      <c r="A328" s="660" t="s">
        <v>563</v>
      </c>
      <c r="B328" s="661" t="s">
        <v>564</v>
      </c>
      <c r="C328" s="662" t="s">
        <v>577</v>
      </c>
      <c r="D328" s="663" t="s">
        <v>3250</v>
      </c>
      <c r="E328" s="662" t="s">
        <v>5700</v>
      </c>
      <c r="F328" s="663" t="s">
        <v>5701</v>
      </c>
      <c r="G328" s="662" t="s">
        <v>5036</v>
      </c>
      <c r="H328" s="662" t="s">
        <v>5037</v>
      </c>
      <c r="I328" s="664">
        <v>17.98</v>
      </c>
      <c r="J328" s="664">
        <v>50</v>
      </c>
      <c r="K328" s="665">
        <v>899</v>
      </c>
    </row>
    <row r="329" spans="1:11" ht="14.4" customHeight="1" x14ac:dyDescent="0.3">
      <c r="A329" s="660" t="s">
        <v>563</v>
      </c>
      <c r="B329" s="661" t="s">
        <v>564</v>
      </c>
      <c r="C329" s="662" t="s">
        <v>577</v>
      </c>
      <c r="D329" s="663" t="s">
        <v>3250</v>
      </c>
      <c r="E329" s="662" t="s">
        <v>5700</v>
      </c>
      <c r="F329" s="663" t="s">
        <v>5701</v>
      </c>
      <c r="G329" s="662" t="s">
        <v>5038</v>
      </c>
      <c r="H329" s="662" t="s">
        <v>5039</v>
      </c>
      <c r="I329" s="664">
        <v>148.56</v>
      </c>
      <c r="J329" s="664">
        <v>270</v>
      </c>
      <c r="K329" s="665">
        <v>40111.5</v>
      </c>
    </row>
    <row r="330" spans="1:11" ht="14.4" customHeight="1" x14ac:dyDescent="0.3">
      <c r="A330" s="660" t="s">
        <v>563</v>
      </c>
      <c r="B330" s="661" t="s">
        <v>564</v>
      </c>
      <c r="C330" s="662" t="s">
        <v>577</v>
      </c>
      <c r="D330" s="663" t="s">
        <v>3250</v>
      </c>
      <c r="E330" s="662" t="s">
        <v>5700</v>
      </c>
      <c r="F330" s="663" t="s">
        <v>5701</v>
      </c>
      <c r="G330" s="662" t="s">
        <v>5040</v>
      </c>
      <c r="H330" s="662" t="s">
        <v>5041</v>
      </c>
      <c r="I330" s="664">
        <v>123.18</v>
      </c>
      <c r="J330" s="664">
        <v>200</v>
      </c>
      <c r="K330" s="665">
        <v>24635.699999999997</v>
      </c>
    </row>
    <row r="331" spans="1:11" ht="14.4" customHeight="1" x14ac:dyDescent="0.3">
      <c r="A331" s="660" t="s">
        <v>563</v>
      </c>
      <c r="B331" s="661" t="s">
        <v>564</v>
      </c>
      <c r="C331" s="662" t="s">
        <v>577</v>
      </c>
      <c r="D331" s="663" t="s">
        <v>3250</v>
      </c>
      <c r="E331" s="662" t="s">
        <v>5700</v>
      </c>
      <c r="F331" s="663" t="s">
        <v>5701</v>
      </c>
      <c r="G331" s="662" t="s">
        <v>4810</v>
      </c>
      <c r="H331" s="662" t="s">
        <v>4811</v>
      </c>
      <c r="I331" s="664">
        <v>15.006</v>
      </c>
      <c r="J331" s="664">
        <v>200</v>
      </c>
      <c r="K331" s="665">
        <v>3001.1</v>
      </c>
    </row>
    <row r="332" spans="1:11" ht="14.4" customHeight="1" x14ac:dyDescent="0.3">
      <c r="A332" s="660" t="s">
        <v>563</v>
      </c>
      <c r="B332" s="661" t="s">
        <v>564</v>
      </c>
      <c r="C332" s="662" t="s">
        <v>577</v>
      </c>
      <c r="D332" s="663" t="s">
        <v>3250</v>
      </c>
      <c r="E332" s="662" t="s">
        <v>5700</v>
      </c>
      <c r="F332" s="663" t="s">
        <v>5701</v>
      </c>
      <c r="G332" s="662" t="s">
        <v>4812</v>
      </c>
      <c r="H332" s="662" t="s">
        <v>4813</v>
      </c>
      <c r="I332" s="664">
        <v>12.1</v>
      </c>
      <c r="J332" s="664">
        <v>10</v>
      </c>
      <c r="K332" s="665">
        <v>121</v>
      </c>
    </row>
    <row r="333" spans="1:11" ht="14.4" customHeight="1" x14ac:dyDescent="0.3">
      <c r="A333" s="660" t="s">
        <v>563</v>
      </c>
      <c r="B333" s="661" t="s">
        <v>564</v>
      </c>
      <c r="C333" s="662" t="s">
        <v>577</v>
      </c>
      <c r="D333" s="663" t="s">
        <v>3250</v>
      </c>
      <c r="E333" s="662" t="s">
        <v>5700</v>
      </c>
      <c r="F333" s="663" t="s">
        <v>5701</v>
      </c>
      <c r="G333" s="662" t="s">
        <v>5042</v>
      </c>
      <c r="H333" s="662" t="s">
        <v>5043</v>
      </c>
      <c r="I333" s="664">
        <v>32.9</v>
      </c>
      <c r="J333" s="664">
        <v>90</v>
      </c>
      <c r="K333" s="665">
        <v>2960.98</v>
      </c>
    </row>
    <row r="334" spans="1:11" ht="14.4" customHeight="1" x14ac:dyDescent="0.3">
      <c r="A334" s="660" t="s">
        <v>563</v>
      </c>
      <c r="B334" s="661" t="s">
        <v>564</v>
      </c>
      <c r="C334" s="662" t="s">
        <v>577</v>
      </c>
      <c r="D334" s="663" t="s">
        <v>3250</v>
      </c>
      <c r="E334" s="662" t="s">
        <v>5700</v>
      </c>
      <c r="F334" s="663" t="s">
        <v>5701</v>
      </c>
      <c r="G334" s="662" t="s">
        <v>4816</v>
      </c>
      <c r="H334" s="662" t="s">
        <v>4817</v>
      </c>
      <c r="I334" s="664">
        <v>5.2</v>
      </c>
      <c r="J334" s="664">
        <v>6405</v>
      </c>
      <c r="K334" s="665">
        <v>33306</v>
      </c>
    </row>
    <row r="335" spans="1:11" ht="14.4" customHeight="1" x14ac:dyDescent="0.3">
      <c r="A335" s="660" t="s">
        <v>563</v>
      </c>
      <c r="B335" s="661" t="s">
        <v>564</v>
      </c>
      <c r="C335" s="662" t="s">
        <v>577</v>
      </c>
      <c r="D335" s="663" t="s">
        <v>3250</v>
      </c>
      <c r="E335" s="662" t="s">
        <v>5700</v>
      </c>
      <c r="F335" s="663" t="s">
        <v>5701</v>
      </c>
      <c r="G335" s="662" t="s">
        <v>4818</v>
      </c>
      <c r="H335" s="662" t="s">
        <v>4819</v>
      </c>
      <c r="I335" s="664">
        <v>13.2</v>
      </c>
      <c r="J335" s="664">
        <v>10</v>
      </c>
      <c r="K335" s="665">
        <v>132</v>
      </c>
    </row>
    <row r="336" spans="1:11" ht="14.4" customHeight="1" x14ac:dyDescent="0.3">
      <c r="A336" s="660" t="s">
        <v>563</v>
      </c>
      <c r="B336" s="661" t="s">
        <v>564</v>
      </c>
      <c r="C336" s="662" t="s">
        <v>577</v>
      </c>
      <c r="D336" s="663" t="s">
        <v>3250</v>
      </c>
      <c r="E336" s="662" t="s">
        <v>5700</v>
      </c>
      <c r="F336" s="663" t="s">
        <v>5701</v>
      </c>
      <c r="G336" s="662" t="s">
        <v>4820</v>
      </c>
      <c r="H336" s="662" t="s">
        <v>4821</v>
      </c>
      <c r="I336" s="664">
        <v>13.199999999999998</v>
      </c>
      <c r="J336" s="664">
        <v>30</v>
      </c>
      <c r="K336" s="665">
        <v>396</v>
      </c>
    </row>
    <row r="337" spans="1:11" ht="14.4" customHeight="1" x14ac:dyDescent="0.3">
      <c r="A337" s="660" t="s">
        <v>563</v>
      </c>
      <c r="B337" s="661" t="s">
        <v>564</v>
      </c>
      <c r="C337" s="662" t="s">
        <v>577</v>
      </c>
      <c r="D337" s="663" t="s">
        <v>3250</v>
      </c>
      <c r="E337" s="662" t="s">
        <v>5700</v>
      </c>
      <c r="F337" s="663" t="s">
        <v>5701</v>
      </c>
      <c r="G337" s="662" t="s">
        <v>4822</v>
      </c>
      <c r="H337" s="662" t="s">
        <v>4823</v>
      </c>
      <c r="I337" s="664">
        <v>1.3399999999999999</v>
      </c>
      <c r="J337" s="664">
        <v>600</v>
      </c>
      <c r="K337" s="665">
        <v>804</v>
      </c>
    </row>
    <row r="338" spans="1:11" ht="14.4" customHeight="1" x14ac:dyDescent="0.3">
      <c r="A338" s="660" t="s">
        <v>563</v>
      </c>
      <c r="B338" s="661" t="s">
        <v>564</v>
      </c>
      <c r="C338" s="662" t="s">
        <v>577</v>
      </c>
      <c r="D338" s="663" t="s">
        <v>3250</v>
      </c>
      <c r="E338" s="662" t="s">
        <v>5700</v>
      </c>
      <c r="F338" s="663" t="s">
        <v>5701</v>
      </c>
      <c r="G338" s="662" t="s">
        <v>4826</v>
      </c>
      <c r="H338" s="662" t="s">
        <v>4827</v>
      </c>
      <c r="I338" s="664">
        <v>21.236666666666665</v>
      </c>
      <c r="J338" s="664">
        <v>150</v>
      </c>
      <c r="K338" s="665">
        <v>3185.5</v>
      </c>
    </row>
    <row r="339" spans="1:11" ht="14.4" customHeight="1" x14ac:dyDescent="0.3">
      <c r="A339" s="660" t="s">
        <v>563</v>
      </c>
      <c r="B339" s="661" t="s">
        <v>564</v>
      </c>
      <c r="C339" s="662" t="s">
        <v>577</v>
      </c>
      <c r="D339" s="663" t="s">
        <v>3250</v>
      </c>
      <c r="E339" s="662" t="s">
        <v>5700</v>
      </c>
      <c r="F339" s="663" t="s">
        <v>5701</v>
      </c>
      <c r="G339" s="662" t="s">
        <v>5044</v>
      </c>
      <c r="H339" s="662" t="s">
        <v>5045</v>
      </c>
      <c r="I339" s="664">
        <v>6.6524999999999999</v>
      </c>
      <c r="J339" s="664">
        <v>30</v>
      </c>
      <c r="K339" s="665">
        <v>199.6</v>
      </c>
    </row>
    <row r="340" spans="1:11" ht="14.4" customHeight="1" x14ac:dyDescent="0.3">
      <c r="A340" s="660" t="s">
        <v>563</v>
      </c>
      <c r="B340" s="661" t="s">
        <v>564</v>
      </c>
      <c r="C340" s="662" t="s">
        <v>577</v>
      </c>
      <c r="D340" s="663" t="s">
        <v>3250</v>
      </c>
      <c r="E340" s="662" t="s">
        <v>5700</v>
      </c>
      <c r="F340" s="663" t="s">
        <v>5701</v>
      </c>
      <c r="G340" s="662" t="s">
        <v>5046</v>
      </c>
      <c r="H340" s="662" t="s">
        <v>5047</v>
      </c>
      <c r="I340" s="664">
        <v>6.66</v>
      </c>
      <c r="J340" s="664">
        <v>30</v>
      </c>
      <c r="K340" s="665">
        <v>199.8</v>
      </c>
    </row>
    <row r="341" spans="1:11" ht="14.4" customHeight="1" x14ac:dyDescent="0.3">
      <c r="A341" s="660" t="s">
        <v>563</v>
      </c>
      <c r="B341" s="661" t="s">
        <v>564</v>
      </c>
      <c r="C341" s="662" t="s">
        <v>577</v>
      </c>
      <c r="D341" s="663" t="s">
        <v>3250</v>
      </c>
      <c r="E341" s="662" t="s">
        <v>5700</v>
      </c>
      <c r="F341" s="663" t="s">
        <v>5701</v>
      </c>
      <c r="G341" s="662" t="s">
        <v>4830</v>
      </c>
      <c r="H341" s="662" t="s">
        <v>4831</v>
      </c>
      <c r="I341" s="664">
        <v>0.47199999999999998</v>
      </c>
      <c r="J341" s="664">
        <v>4300</v>
      </c>
      <c r="K341" s="665">
        <v>2031</v>
      </c>
    </row>
    <row r="342" spans="1:11" ht="14.4" customHeight="1" x14ac:dyDescent="0.3">
      <c r="A342" s="660" t="s">
        <v>563</v>
      </c>
      <c r="B342" s="661" t="s">
        <v>564</v>
      </c>
      <c r="C342" s="662" t="s">
        <v>577</v>
      </c>
      <c r="D342" s="663" t="s">
        <v>3250</v>
      </c>
      <c r="E342" s="662" t="s">
        <v>5700</v>
      </c>
      <c r="F342" s="663" t="s">
        <v>5701</v>
      </c>
      <c r="G342" s="662" t="s">
        <v>5048</v>
      </c>
      <c r="H342" s="662" t="s">
        <v>5049</v>
      </c>
      <c r="I342" s="664">
        <v>0.47166666666666668</v>
      </c>
      <c r="J342" s="664">
        <v>4600</v>
      </c>
      <c r="K342" s="665">
        <v>2165</v>
      </c>
    </row>
    <row r="343" spans="1:11" ht="14.4" customHeight="1" x14ac:dyDescent="0.3">
      <c r="A343" s="660" t="s">
        <v>563</v>
      </c>
      <c r="B343" s="661" t="s">
        <v>564</v>
      </c>
      <c r="C343" s="662" t="s">
        <v>577</v>
      </c>
      <c r="D343" s="663" t="s">
        <v>3250</v>
      </c>
      <c r="E343" s="662" t="s">
        <v>5700</v>
      </c>
      <c r="F343" s="663" t="s">
        <v>5701</v>
      </c>
      <c r="G343" s="662" t="s">
        <v>4832</v>
      </c>
      <c r="H343" s="662" t="s">
        <v>4833</v>
      </c>
      <c r="I343" s="664">
        <v>4.03</v>
      </c>
      <c r="J343" s="664">
        <v>1000</v>
      </c>
      <c r="K343" s="665">
        <v>4030</v>
      </c>
    </row>
    <row r="344" spans="1:11" ht="14.4" customHeight="1" x14ac:dyDescent="0.3">
      <c r="A344" s="660" t="s">
        <v>563</v>
      </c>
      <c r="B344" s="661" t="s">
        <v>564</v>
      </c>
      <c r="C344" s="662" t="s">
        <v>577</v>
      </c>
      <c r="D344" s="663" t="s">
        <v>3250</v>
      </c>
      <c r="E344" s="662" t="s">
        <v>5700</v>
      </c>
      <c r="F344" s="663" t="s">
        <v>5701</v>
      </c>
      <c r="G344" s="662" t="s">
        <v>5050</v>
      </c>
      <c r="H344" s="662" t="s">
        <v>5051</v>
      </c>
      <c r="I344" s="664">
        <v>2.6</v>
      </c>
      <c r="J344" s="664">
        <v>200</v>
      </c>
      <c r="K344" s="665">
        <v>520</v>
      </c>
    </row>
    <row r="345" spans="1:11" ht="14.4" customHeight="1" x14ac:dyDescent="0.3">
      <c r="A345" s="660" t="s">
        <v>563</v>
      </c>
      <c r="B345" s="661" t="s">
        <v>564</v>
      </c>
      <c r="C345" s="662" t="s">
        <v>577</v>
      </c>
      <c r="D345" s="663" t="s">
        <v>3250</v>
      </c>
      <c r="E345" s="662" t="s">
        <v>5700</v>
      </c>
      <c r="F345" s="663" t="s">
        <v>5701</v>
      </c>
      <c r="G345" s="662" t="s">
        <v>5052</v>
      </c>
      <c r="H345" s="662" t="s">
        <v>5053</v>
      </c>
      <c r="I345" s="664">
        <v>2.6014285714285714</v>
      </c>
      <c r="J345" s="664">
        <v>1200</v>
      </c>
      <c r="K345" s="665">
        <v>3121</v>
      </c>
    </row>
    <row r="346" spans="1:11" ht="14.4" customHeight="1" x14ac:dyDescent="0.3">
      <c r="A346" s="660" t="s">
        <v>563</v>
      </c>
      <c r="B346" s="661" t="s">
        <v>564</v>
      </c>
      <c r="C346" s="662" t="s">
        <v>577</v>
      </c>
      <c r="D346" s="663" t="s">
        <v>3250</v>
      </c>
      <c r="E346" s="662" t="s">
        <v>5700</v>
      </c>
      <c r="F346" s="663" t="s">
        <v>5701</v>
      </c>
      <c r="G346" s="662" t="s">
        <v>5054</v>
      </c>
      <c r="H346" s="662" t="s">
        <v>5055</v>
      </c>
      <c r="I346" s="664">
        <v>2.6016666666666666</v>
      </c>
      <c r="J346" s="664">
        <v>1050</v>
      </c>
      <c r="K346" s="665">
        <v>2731.5</v>
      </c>
    </row>
    <row r="347" spans="1:11" ht="14.4" customHeight="1" x14ac:dyDescent="0.3">
      <c r="A347" s="660" t="s">
        <v>563</v>
      </c>
      <c r="B347" s="661" t="s">
        <v>564</v>
      </c>
      <c r="C347" s="662" t="s">
        <v>577</v>
      </c>
      <c r="D347" s="663" t="s">
        <v>3250</v>
      </c>
      <c r="E347" s="662" t="s">
        <v>5700</v>
      </c>
      <c r="F347" s="663" t="s">
        <v>5701</v>
      </c>
      <c r="G347" s="662" t="s">
        <v>5056</v>
      </c>
      <c r="H347" s="662" t="s">
        <v>5057</v>
      </c>
      <c r="I347" s="664">
        <v>160.28</v>
      </c>
      <c r="J347" s="664">
        <v>30</v>
      </c>
      <c r="K347" s="665">
        <v>4808.3</v>
      </c>
    </row>
    <row r="348" spans="1:11" ht="14.4" customHeight="1" x14ac:dyDescent="0.3">
      <c r="A348" s="660" t="s">
        <v>563</v>
      </c>
      <c r="B348" s="661" t="s">
        <v>564</v>
      </c>
      <c r="C348" s="662" t="s">
        <v>577</v>
      </c>
      <c r="D348" s="663" t="s">
        <v>3250</v>
      </c>
      <c r="E348" s="662" t="s">
        <v>5700</v>
      </c>
      <c r="F348" s="663" t="s">
        <v>5701</v>
      </c>
      <c r="G348" s="662" t="s">
        <v>4834</v>
      </c>
      <c r="H348" s="662" t="s">
        <v>4835</v>
      </c>
      <c r="I348" s="664">
        <v>43.2</v>
      </c>
      <c r="J348" s="664">
        <v>60</v>
      </c>
      <c r="K348" s="665">
        <v>2591.8000000000002</v>
      </c>
    </row>
    <row r="349" spans="1:11" ht="14.4" customHeight="1" x14ac:dyDescent="0.3">
      <c r="A349" s="660" t="s">
        <v>563</v>
      </c>
      <c r="B349" s="661" t="s">
        <v>564</v>
      </c>
      <c r="C349" s="662" t="s">
        <v>577</v>
      </c>
      <c r="D349" s="663" t="s">
        <v>3250</v>
      </c>
      <c r="E349" s="662" t="s">
        <v>5700</v>
      </c>
      <c r="F349" s="663" t="s">
        <v>5701</v>
      </c>
      <c r="G349" s="662" t="s">
        <v>5058</v>
      </c>
      <c r="H349" s="662" t="s">
        <v>5059</v>
      </c>
      <c r="I349" s="664">
        <v>646.76</v>
      </c>
      <c r="J349" s="664">
        <v>4</v>
      </c>
      <c r="K349" s="665">
        <v>2587.04</v>
      </c>
    </row>
    <row r="350" spans="1:11" ht="14.4" customHeight="1" x14ac:dyDescent="0.3">
      <c r="A350" s="660" t="s">
        <v>563</v>
      </c>
      <c r="B350" s="661" t="s">
        <v>564</v>
      </c>
      <c r="C350" s="662" t="s">
        <v>577</v>
      </c>
      <c r="D350" s="663" t="s">
        <v>3250</v>
      </c>
      <c r="E350" s="662" t="s">
        <v>5700</v>
      </c>
      <c r="F350" s="663" t="s">
        <v>5701</v>
      </c>
      <c r="G350" s="662" t="s">
        <v>5060</v>
      </c>
      <c r="H350" s="662" t="s">
        <v>5061</v>
      </c>
      <c r="I350" s="664">
        <v>9.19</v>
      </c>
      <c r="J350" s="664">
        <v>62</v>
      </c>
      <c r="K350" s="665">
        <v>569.66</v>
      </c>
    </row>
    <row r="351" spans="1:11" ht="14.4" customHeight="1" x14ac:dyDescent="0.3">
      <c r="A351" s="660" t="s">
        <v>563</v>
      </c>
      <c r="B351" s="661" t="s">
        <v>564</v>
      </c>
      <c r="C351" s="662" t="s">
        <v>577</v>
      </c>
      <c r="D351" s="663" t="s">
        <v>3250</v>
      </c>
      <c r="E351" s="662" t="s">
        <v>5700</v>
      </c>
      <c r="F351" s="663" t="s">
        <v>5701</v>
      </c>
      <c r="G351" s="662" t="s">
        <v>5062</v>
      </c>
      <c r="H351" s="662" t="s">
        <v>5063</v>
      </c>
      <c r="I351" s="664">
        <v>17.91</v>
      </c>
      <c r="J351" s="664">
        <v>20</v>
      </c>
      <c r="K351" s="665">
        <v>358.1</v>
      </c>
    </row>
    <row r="352" spans="1:11" ht="14.4" customHeight="1" x14ac:dyDescent="0.3">
      <c r="A352" s="660" t="s">
        <v>563</v>
      </c>
      <c r="B352" s="661" t="s">
        <v>564</v>
      </c>
      <c r="C352" s="662" t="s">
        <v>577</v>
      </c>
      <c r="D352" s="663" t="s">
        <v>3250</v>
      </c>
      <c r="E352" s="662" t="s">
        <v>5700</v>
      </c>
      <c r="F352" s="663" t="s">
        <v>5701</v>
      </c>
      <c r="G352" s="662" t="s">
        <v>5064</v>
      </c>
      <c r="H352" s="662" t="s">
        <v>5065</v>
      </c>
      <c r="I352" s="664">
        <v>229.9</v>
      </c>
      <c r="J352" s="664">
        <v>40</v>
      </c>
      <c r="K352" s="665">
        <v>9196</v>
      </c>
    </row>
    <row r="353" spans="1:11" ht="14.4" customHeight="1" x14ac:dyDescent="0.3">
      <c r="A353" s="660" t="s">
        <v>563</v>
      </c>
      <c r="B353" s="661" t="s">
        <v>564</v>
      </c>
      <c r="C353" s="662" t="s">
        <v>577</v>
      </c>
      <c r="D353" s="663" t="s">
        <v>3250</v>
      </c>
      <c r="E353" s="662" t="s">
        <v>5700</v>
      </c>
      <c r="F353" s="663" t="s">
        <v>5701</v>
      </c>
      <c r="G353" s="662" t="s">
        <v>5066</v>
      </c>
      <c r="H353" s="662" t="s">
        <v>5067</v>
      </c>
      <c r="I353" s="664">
        <v>688.91</v>
      </c>
      <c r="J353" s="664">
        <v>2</v>
      </c>
      <c r="K353" s="665">
        <v>1377.83</v>
      </c>
    </row>
    <row r="354" spans="1:11" ht="14.4" customHeight="1" x14ac:dyDescent="0.3">
      <c r="A354" s="660" t="s">
        <v>563</v>
      </c>
      <c r="B354" s="661" t="s">
        <v>564</v>
      </c>
      <c r="C354" s="662" t="s">
        <v>577</v>
      </c>
      <c r="D354" s="663" t="s">
        <v>3250</v>
      </c>
      <c r="E354" s="662" t="s">
        <v>5700</v>
      </c>
      <c r="F354" s="663" t="s">
        <v>5701</v>
      </c>
      <c r="G354" s="662" t="s">
        <v>5068</v>
      </c>
      <c r="H354" s="662" t="s">
        <v>5069</v>
      </c>
      <c r="I354" s="664">
        <v>2156.67</v>
      </c>
      <c r="J354" s="664">
        <v>1</v>
      </c>
      <c r="K354" s="665">
        <v>2156.67</v>
      </c>
    </row>
    <row r="355" spans="1:11" ht="14.4" customHeight="1" x14ac:dyDescent="0.3">
      <c r="A355" s="660" t="s">
        <v>563</v>
      </c>
      <c r="B355" s="661" t="s">
        <v>564</v>
      </c>
      <c r="C355" s="662" t="s">
        <v>577</v>
      </c>
      <c r="D355" s="663" t="s">
        <v>3250</v>
      </c>
      <c r="E355" s="662" t="s">
        <v>5700</v>
      </c>
      <c r="F355" s="663" t="s">
        <v>5701</v>
      </c>
      <c r="G355" s="662" t="s">
        <v>4844</v>
      </c>
      <c r="H355" s="662" t="s">
        <v>4845</v>
      </c>
      <c r="I355" s="664">
        <v>9.5980000000000008</v>
      </c>
      <c r="J355" s="664">
        <v>800</v>
      </c>
      <c r="K355" s="665">
        <v>7678</v>
      </c>
    </row>
    <row r="356" spans="1:11" ht="14.4" customHeight="1" x14ac:dyDescent="0.3">
      <c r="A356" s="660" t="s">
        <v>563</v>
      </c>
      <c r="B356" s="661" t="s">
        <v>564</v>
      </c>
      <c r="C356" s="662" t="s">
        <v>577</v>
      </c>
      <c r="D356" s="663" t="s">
        <v>3250</v>
      </c>
      <c r="E356" s="662" t="s">
        <v>5700</v>
      </c>
      <c r="F356" s="663" t="s">
        <v>5701</v>
      </c>
      <c r="G356" s="662" t="s">
        <v>5070</v>
      </c>
      <c r="H356" s="662" t="s">
        <v>5071</v>
      </c>
      <c r="I356" s="664">
        <v>527.96500000000003</v>
      </c>
      <c r="J356" s="664">
        <v>20</v>
      </c>
      <c r="K356" s="665">
        <v>10559.349999999999</v>
      </c>
    </row>
    <row r="357" spans="1:11" ht="14.4" customHeight="1" x14ac:dyDescent="0.3">
      <c r="A357" s="660" t="s">
        <v>563</v>
      </c>
      <c r="B357" s="661" t="s">
        <v>564</v>
      </c>
      <c r="C357" s="662" t="s">
        <v>577</v>
      </c>
      <c r="D357" s="663" t="s">
        <v>3250</v>
      </c>
      <c r="E357" s="662" t="s">
        <v>5700</v>
      </c>
      <c r="F357" s="663" t="s">
        <v>5701</v>
      </c>
      <c r="G357" s="662" t="s">
        <v>4850</v>
      </c>
      <c r="H357" s="662" t="s">
        <v>4851</v>
      </c>
      <c r="I357" s="664">
        <v>9.1999999999999993</v>
      </c>
      <c r="J357" s="664">
        <v>300</v>
      </c>
      <c r="K357" s="665">
        <v>2760</v>
      </c>
    </row>
    <row r="358" spans="1:11" ht="14.4" customHeight="1" x14ac:dyDescent="0.3">
      <c r="A358" s="660" t="s">
        <v>563</v>
      </c>
      <c r="B358" s="661" t="s">
        <v>564</v>
      </c>
      <c r="C358" s="662" t="s">
        <v>577</v>
      </c>
      <c r="D358" s="663" t="s">
        <v>3250</v>
      </c>
      <c r="E358" s="662" t="s">
        <v>5700</v>
      </c>
      <c r="F358" s="663" t="s">
        <v>5701</v>
      </c>
      <c r="G358" s="662" t="s">
        <v>4852</v>
      </c>
      <c r="H358" s="662" t="s">
        <v>4853</v>
      </c>
      <c r="I358" s="664">
        <v>172.5</v>
      </c>
      <c r="J358" s="664">
        <v>1</v>
      </c>
      <c r="K358" s="665">
        <v>172.5</v>
      </c>
    </row>
    <row r="359" spans="1:11" ht="14.4" customHeight="1" x14ac:dyDescent="0.3">
      <c r="A359" s="660" t="s">
        <v>563</v>
      </c>
      <c r="B359" s="661" t="s">
        <v>564</v>
      </c>
      <c r="C359" s="662" t="s">
        <v>577</v>
      </c>
      <c r="D359" s="663" t="s">
        <v>3250</v>
      </c>
      <c r="E359" s="662" t="s">
        <v>5700</v>
      </c>
      <c r="F359" s="663" t="s">
        <v>5701</v>
      </c>
      <c r="G359" s="662" t="s">
        <v>5072</v>
      </c>
      <c r="H359" s="662" t="s">
        <v>5073</v>
      </c>
      <c r="I359" s="664">
        <v>133.1</v>
      </c>
      <c r="J359" s="664">
        <v>10</v>
      </c>
      <c r="K359" s="665">
        <v>1331</v>
      </c>
    </row>
    <row r="360" spans="1:11" ht="14.4" customHeight="1" x14ac:dyDescent="0.3">
      <c r="A360" s="660" t="s">
        <v>563</v>
      </c>
      <c r="B360" s="661" t="s">
        <v>564</v>
      </c>
      <c r="C360" s="662" t="s">
        <v>577</v>
      </c>
      <c r="D360" s="663" t="s">
        <v>3250</v>
      </c>
      <c r="E360" s="662" t="s">
        <v>5700</v>
      </c>
      <c r="F360" s="663" t="s">
        <v>5701</v>
      </c>
      <c r="G360" s="662" t="s">
        <v>5074</v>
      </c>
      <c r="H360" s="662" t="s">
        <v>5075</v>
      </c>
      <c r="I360" s="664">
        <v>1234.2</v>
      </c>
      <c r="J360" s="664">
        <v>5</v>
      </c>
      <c r="K360" s="665">
        <v>6171</v>
      </c>
    </row>
    <row r="361" spans="1:11" ht="14.4" customHeight="1" x14ac:dyDescent="0.3">
      <c r="A361" s="660" t="s">
        <v>563</v>
      </c>
      <c r="B361" s="661" t="s">
        <v>564</v>
      </c>
      <c r="C361" s="662" t="s">
        <v>577</v>
      </c>
      <c r="D361" s="663" t="s">
        <v>3250</v>
      </c>
      <c r="E361" s="662" t="s">
        <v>5700</v>
      </c>
      <c r="F361" s="663" t="s">
        <v>5701</v>
      </c>
      <c r="G361" s="662" t="s">
        <v>4860</v>
      </c>
      <c r="H361" s="662" t="s">
        <v>4861</v>
      </c>
      <c r="I361" s="664">
        <v>17.059999999999999</v>
      </c>
      <c r="J361" s="664">
        <v>30</v>
      </c>
      <c r="K361" s="665">
        <v>511.84000000000003</v>
      </c>
    </row>
    <row r="362" spans="1:11" ht="14.4" customHeight="1" x14ac:dyDescent="0.3">
      <c r="A362" s="660" t="s">
        <v>563</v>
      </c>
      <c r="B362" s="661" t="s">
        <v>564</v>
      </c>
      <c r="C362" s="662" t="s">
        <v>577</v>
      </c>
      <c r="D362" s="663" t="s">
        <v>3250</v>
      </c>
      <c r="E362" s="662" t="s">
        <v>5700</v>
      </c>
      <c r="F362" s="663" t="s">
        <v>5701</v>
      </c>
      <c r="G362" s="662" t="s">
        <v>5076</v>
      </c>
      <c r="H362" s="662" t="s">
        <v>5077</v>
      </c>
      <c r="I362" s="664">
        <v>6438</v>
      </c>
      <c r="J362" s="664">
        <v>2</v>
      </c>
      <c r="K362" s="665">
        <v>12876</v>
      </c>
    </row>
    <row r="363" spans="1:11" ht="14.4" customHeight="1" x14ac:dyDescent="0.3">
      <c r="A363" s="660" t="s">
        <v>563</v>
      </c>
      <c r="B363" s="661" t="s">
        <v>564</v>
      </c>
      <c r="C363" s="662" t="s">
        <v>577</v>
      </c>
      <c r="D363" s="663" t="s">
        <v>3250</v>
      </c>
      <c r="E363" s="662" t="s">
        <v>5700</v>
      </c>
      <c r="F363" s="663" t="s">
        <v>5701</v>
      </c>
      <c r="G363" s="662" t="s">
        <v>5078</v>
      </c>
      <c r="H363" s="662" t="s">
        <v>5079</v>
      </c>
      <c r="I363" s="664">
        <v>158.79</v>
      </c>
      <c r="J363" s="664">
        <v>25</v>
      </c>
      <c r="K363" s="665">
        <v>3969.71</v>
      </c>
    </row>
    <row r="364" spans="1:11" ht="14.4" customHeight="1" x14ac:dyDescent="0.3">
      <c r="A364" s="660" t="s">
        <v>563</v>
      </c>
      <c r="B364" s="661" t="s">
        <v>564</v>
      </c>
      <c r="C364" s="662" t="s">
        <v>577</v>
      </c>
      <c r="D364" s="663" t="s">
        <v>3250</v>
      </c>
      <c r="E364" s="662" t="s">
        <v>5700</v>
      </c>
      <c r="F364" s="663" t="s">
        <v>5701</v>
      </c>
      <c r="G364" s="662" t="s">
        <v>5080</v>
      </c>
      <c r="H364" s="662" t="s">
        <v>5081</v>
      </c>
      <c r="I364" s="664">
        <v>17.91</v>
      </c>
      <c r="J364" s="664">
        <v>10</v>
      </c>
      <c r="K364" s="665">
        <v>179.08</v>
      </c>
    </row>
    <row r="365" spans="1:11" ht="14.4" customHeight="1" x14ac:dyDescent="0.3">
      <c r="A365" s="660" t="s">
        <v>563</v>
      </c>
      <c r="B365" s="661" t="s">
        <v>564</v>
      </c>
      <c r="C365" s="662" t="s">
        <v>577</v>
      </c>
      <c r="D365" s="663" t="s">
        <v>3250</v>
      </c>
      <c r="E365" s="662" t="s">
        <v>5700</v>
      </c>
      <c r="F365" s="663" t="s">
        <v>5701</v>
      </c>
      <c r="G365" s="662" t="s">
        <v>5082</v>
      </c>
      <c r="H365" s="662" t="s">
        <v>5083</v>
      </c>
      <c r="I365" s="664">
        <v>3539.25</v>
      </c>
      <c r="J365" s="664">
        <v>1</v>
      </c>
      <c r="K365" s="665">
        <v>3539.25</v>
      </c>
    </row>
    <row r="366" spans="1:11" ht="14.4" customHeight="1" x14ac:dyDescent="0.3">
      <c r="A366" s="660" t="s">
        <v>563</v>
      </c>
      <c r="B366" s="661" t="s">
        <v>564</v>
      </c>
      <c r="C366" s="662" t="s">
        <v>577</v>
      </c>
      <c r="D366" s="663" t="s">
        <v>3250</v>
      </c>
      <c r="E366" s="662" t="s">
        <v>5700</v>
      </c>
      <c r="F366" s="663" t="s">
        <v>5701</v>
      </c>
      <c r="G366" s="662" t="s">
        <v>5084</v>
      </c>
      <c r="H366" s="662" t="s">
        <v>5085</v>
      </c>
      <c r="I366" s="664">
        <v>3539.25</v>
      </c>
      <c r="J366" s="664">
        <v>1</v>
      </c>
      <c r="K366" s="665">
        <v>3539.25</v>
      </c>
    </row>
    <row r="367" spans="1:11" ht="14.4" customHeight="1" x14ac:dyDescent="0.3">
      <c r="A367" s="660" t="s">
        <v>563</v>
      </c>
      <c r="B367" s="661" t="s">
        <v>564</v>
      </c>
      <c r="C367" s="662" t="s">
        <v>577</v>
      </c>
      <c r="D367" s="663" t="s">
        <v>3250</v>
      </c>
      <c r="E367" s="662" t="s">
        <v>5700</v>
      </c>
      <c r="F367" s="663" t="s">
        <v>5701</v>
      </c>
      <c r="G367" s="662" t="s">
        <v>5086</v>
      </c>
      <c r="H367" s="662" t="s">
        <v>5087</v>
      </c>
      <c r="I367" s="664">
        <v>193.6</v>
      </c>
      <c r="J367" s="664">
        <v>25</v>
      </c>
      <c r="K367" s="665">
        <v>4840</v>
      </c>
    </row>
    <row r="368" spans="1:11" ht="14.4" customHeight="1" x14ac:dyDescent="0.3">
      <c r="A368" s="660" t="s">
        <v>563</v>
      </c>
      <c r="B368" s="661" t="s">
        <v>564</v>
      </c>
      <c r="C368" s="662" t="s">
        <v>577</v>
      </c>
      <c r="D368" s="663" t="s">
        <v>3250</v>
      </c>
      <c r="E368" s="662" t="s">
        <v>5700</v>
      </c>
      <c r="F368" s="663" t="s">
        <v>5701</v>
      </c>
      <c r="G368" s="662" t="s">
        <v>5088</v>
      </c>
      <c r="H368" s="662" t="s">
        <v>5089</v>
      </c>
      <c r="I368" s="664">
        <v>154</v>
      </c>
      <c r="J368" s="664">
        <v>10</v>
      </c>
      <c r="K368" s="665">
        <v>1539.97</v>
      </c>
    </row>
    <row r="369" spans="1:11" ht="14.4" customHeight="1" x14ac:dyDescent="0.3">
      <c r="A369" s="660" t="s">
        <v>563</v>
      </c>
      <c r="B369" s="661" t="s">
        <v>564</v>
      </c>
      <c r="C369" s="662" t="s">
        <v>577</v>
      </c>
      <c r="D369" s="663" t="s">
        <v>3250</v>
      </c>
      <c r="E369" s="662" t="s">
        <v>5700</v>
      </c>
      <c r="F369" s="663" t="s">
        <v>5701</v>
      </c>
      <c r="G369" s="662" t="s">
        <v>5090</v>
      </c>
      <c r="H369" s="662" t="s">
        <v>5091</v>
      </c>
      <c r="I369" s="664">
        <v>154</v>
      </c>
      <c r="J369" s="664">
        <v>10</v>
      </c>
      <c r="K369" s="665">
        <v>1539.97</v>
      </c>
    </row>
    <row r="370" spans="1:11" ht="14.4" customHeight="1" x14ac:dyDescent="0.3">
      <c r="A370" s="660" t="s">
        <v>563</v>
      </c>
      <c r="B370" s="661" t="s">
        <v>564</v>
      </c>
      <c r="C370" s="662" t="s">
        <v>577</v>
      </c>
      <c r="D370" s="663" t="s">
        <v>3250</v>
      </c>
      <c r="E370" s="662" t="s">
        <v>5700</v>
      </c>
      <c r="F370" s="663" t="s">
        <v>5701</v>
      </c>
      <c r="G370" s="662" t="s">
        <v>5092</v>
      </c>
      <c r="H370" s="662" t="s">
        <v>5093</v>
      </c>
      <c r="I370" s="664">
        <v>250</v>
      </c>
      <c r="J370" s="664">
        <v>25</v>
      </c>
      <c r="K370" s="665">
        <v>6249.95</v>
      </c>
    </row>
    <row r="371" spans="1:11" ht="14.4" customHeight="1" x14ac:dyDescent="0.3">
      <c r="A371" s="660" t="s">
        <v>563</v>
      </c>
      <c r="B371" s="661" t="s">
        <v>564</v>
      </c>
      <c r="C371" s="662" t="s">
        <v>577</v>
      </c>
      <c r="D371" s="663" t="s">
        <v>3250</v>
      </c>
      <c r="E371" s="662" t="s">
        <v>5700</v>
      </c>
      <c r="F371" s="663" t="s">
        <v>5701</v>
      </c>
      <c r="G371" s="662" t="s">
        <v>5094</v>
      </c>
      <c r="H371" s="662" t="s">
        <v>5095</v>
      </c>
      <c r="I371" s="664">
        <v>23.1</v>
      </c>
      <c r="J371" s="664">
        <v>50</v>
      </c>
      <c r="K371" s="665">
        <v>1154.95</v>
      </c>
    </row>
    <row r="372" spans="1:11" ht="14.4" customHeight="1" x14ac:dyDescent="0.3">
      <c r="A372" s="660" t="s">
        <v>563</v>
      </c>
      <c r="B372" s="661" t="s">
        <v>564</v>
      </c>
      <c r="C372" s="662" t="s">
        <v>577</v>
      </c>
      <c r="D372" s="663" t="s">
        <v>3250</v>
      </c>
      <c r="E372" s="662" t="s">
        <v>5700</v>
      </c>
      <c r="F372" s="663" t="s">
        <v>5701</v>
      </c>
      <c r="G372" s="662" t="s">
        <v>4872</v>
      </c>
      <c r="H372" s="662" t="s">
        <v>4873</v>
      </c>
      <c r="I372" s="664">
        <v>72.84</v>
      </c>
      <c r="J372" s="664">
        <v>100</v>
      </c>
      <c r="K372" s="665">
        <v>7284.2</v>
      </c>
    </row>
    <row r="373" spans="1:11" ht="14.4" customHeight="1" x14ac:dyDescent="0.3">
      <c r="A373" s="660" t="s">
        <v>563</v>
      </c>
      <c r="B373" s="661" t="s">
        <v>564</v>
      </c>
      <c r="C373" s="662" t="s">
        <v>577</v>
      </c>
      <c r="D373" s="663" t="s">
        <v>3250</v>
      </c>
      <c r="E373" s="662" t="s">
        <v>5700</v>
      </c>
      <c r="F373" s="663" t="s">
        <v>5701</v>
      </c>
      <c r="G373" s="662" t="s">
        <v>5096</v>
      </c>
      <c r="H373" s="662" t="s">
        <v>5097</v>
      </c>
      <c r="I373" s="664">
        <v>839.58</v>
      </c>
      <c r="J373" s="664">
        <v>10</v>
      </c>
      <c r="K373" s="665">
        <v>8395.83</v>
      </c>
    </row>
    <row r="374" spans="1:11" ht="14.4" customHeight="1" x14ac:dyDescent="0.3">
      <c r="A374" s="660" t="s">
        <v>563</v>
      </c>
      <c r="B374" s="661" t="s">
        <v>564</v>
      </c>
      <c r="C374" s="662" t="s">
        <v>577</v>
      </c>
      <c r="D374" s="663" t="s">
        <v>3250</v>
      </c>
      <c r="E374" s="662" t="s">
        <v>5700</v>
      </c>
      <c r="F374" s="663" t="s">
        <v>5701</v>
      </c>
      <c r="G374" s="662" t="s">
        <v>5098</v>
      </c>
      <c r="H374" s="662" t="s">
        <v>5099</v>
      </c>
      <c r="I374" s="664">
        <v>24.41</v>
      </c>
      <c r="J374" s="664">
        <v>100</v>
      </c>
      <c r="K374" s="665">
        <v>2440.58</v>
      </c>
    </row>
    <row r="375" spans="1:11" ht="14.4" customHeight="1" x14ac:dyDescent="0.3">
      <c r="A375" s="660" t="s">
        <v>563</v>
      </c>
      <c r="B375" s="661" t="s">
        <v>564</v>
      </c>
      <c r="C375" s="662" t="s">
        <v>577</v>
      </c>
      <c r="D375" s="663" t="s">
        <v>3250</v>
      </c>
      <c r="E375" s="662" t="s">
        <v>5700</v>
      </c>
      <c r="F375" s="663" t="s">
        <v>5701</v>
      </c>
      <c r="G375" s="662" t="s">
        <v>5100</v>
      </c>
      <c r="H375" s="662" t="s">
        <v>5101</v>
      </c>
      <c r="I375" s="664">
        <v>41.77</v>
      </c>
      <c r="J375" s="664">
        <v>60</v>
      </c>
      <c r="K375" s="665">
        <v>2506.14</v>
      </c>
    </row>
    <row r="376" spans="1:11" ht="14.4" customHeight="1" x14ac:dyDescent="0.3">
      <c r="A376" s="660" t="s">
        <v>563</v>
      </c>
      <c r="B376" s="661" t="s">
        <v>564</v>
      </c>
      <c r="C376" s="662" t="s">
        <v>577</v>
      </c>
      <c r="D376" s="663" t="s">
        <v>3250</v>
      </c>
      <c r="E376" s="662" t="s">
        <v>5700</v>
      </c>
      <c r="F376" s="663" t="s">
        <v>5701</v>
      </c>
      <c r="G376" s="662" t="s">
        <v>5102</v>
      </c>
      <c r="H376" s="662" t="s">
        <v>5103</v>
      </c>
      <c r="I376" s="664">
        <v>1342</v>
      </c>
      <c r="J376" s="664">
        <v>1</v>
      </c>
      <c r="K376" s="665">
        <v>1342</v>
      </c>
    </row>
    <row r="377" spans="1:11" ht="14.4" customHeight="1" x14ac:dyDescent="0.3">
      <c r="A377" s="660" t="s">
        <v>563</v>
      </c>
      <c r="B377" s="661" t="s">
        <v>564</v>
      </c>
      <c r="C377" s="662" t="s">
        <v>577</v>
      </c>
      <c r="D377" s="663" t="s">
        <v>3250</v>
      </c>
      <c r="E377" s="662" t="s">
        <v>5700</v>
      </c>
      <c r="F377" s="663" t="s">
        <v>5701</v>
      </c>
      <c r="G377" s="662" t="s">
        <v>5104</v>
      </c>
      <c r="H377" s="662" t="s">
        <v>5105</v>
      </c>
      <c r="I377" s="664">
        <v>600</v>
      </c>
      <c r="J377" s="664">
        <v>6</v>
      </c>
      <c r="K377" s="665">
        <v>3600.01</v>
      </c>
    </row>
    <row r="378" spans="1:11" ht="14.4" customHeight="1" x14ac:dyDescent="0.3">
      <c r="A378" s="660" t="s">
        <v>563</v>
      </c>
      <c r="B378" s="661" t="s">
        <v>564</v>
      </c>
      <c r="C378" s="662" t="s">
        <v>577</v>
      </c>
      <c r="D378" s="663" t="s">
        <v>3250</v>
      </c>
      <c r="E378" s="662" t="s">
        <v>5700</v>
      </c>
      <c r="F378" s="663" t="s">
        <v>5701</v>
      </c>
      <c r="G378" s="662" t="s">
        <v>5106</v>
      </c>
      <c r="H378" s="662" t="s">
        <v>5107</v>
      </c>
      <c r="I378" s="664">
        <v>193.6</v>
      </c>
      <c r="J378" s="664">
        <v>25</v>
      </c>
      <c r="K378" s="665">
        <v>4840</v>
      </c>
    </row>
    <row r="379" spans="1:11" ht="14.4" customHeight="1" x14ac:dyDescent="0.3">
      <c r="A379" s="660" t="s">
        <v>563</v>
      </c>
      <c r="B379" s="661" t="s">
        <v>564</v>
      </c>
      <c r="C379" s="662" t="s">
        <v>577</v>
      </c>
      <c r="D379" s="663" t="s">
        <v>3250</v>
      </c>
      <c r="E379" s="662" t="s">
        <v>5700</v>
      </c>
      <c r="F379" s="663" t="s">
        <v>5701</v>
      </c>
      <c r="G379" s="662" t="s">
        <v>5108</v>
      </c>
      <c r="H379" s="662" t="s">
        <v>5109</v>
      </c>
      <c r="I379" s="664">
        <v>171.82</v>
      </c>
      <c r="J379" s="664">
        <v>10</v>
      </c>
      <c r="K379" s="665">
        <v>1718.2</v>
      </c>
    </row>
    <row r="380" spans="1:11" ht="14.4" customHeight="1" x14ac:dyDescent="0.3">
      <c r="A380" s="660" t="s">
        <v>563</v>
      </c>
      <c r="B380" s="661" t="s">
        <v>564</v>
      </c>
      <c r="C380" s="662" t="s">
        <v>577</v>
      </c>
      <c r="D380" s="663" t="s">
        <v>3250</v>
      </c>
      <c r="E380" s="662" t="s">
        <v>5700</v>
      </c>
      <c r="F380" s="663" t="s">
        <v>5701</v>
      </c>
      <c r="G380" s="662" t="s">
        <v>5110</v>
      </c>
      <c r="H380" s="662" t="s">
        <v>5111</v>
      </c>
      <c r="I380" s="664">
        <v>171.82</v>
      </c>
      <c r="J380" s="664">
        <v>10</v>
      </c>
      <c r="K380" s="665">
        <v>1718.2</v>
      </c>
    </row>
    <row r="381" spans="1:11" ht="14.4" customHeight="1" x14ac:dyDescent="0.3">
      <c r="A381" s="660" t="s">
        <v>563</v>
      </c>
      <c r="B381" s="661" t="s">
        <v>564</v>
      </c>
      <c r="C381" s="662" t="s">
        <v>577</v>
      </c>
      <c r="D381" s="663" t="s">
        <v>3250</v>
      </c>
      <c r="E381" s="662" t="s">
        <v>5700</v>
      </c>
      <c r="F381" s="663" t="s">
        <v>5701</v>
      </c>
      <c r="G381" s="662" t="s">
        <v>5112</v>
      </c>
      <c r="H381" s="662" t="s">
        <v>5113</v>
      </c>
      <c r="I381" s="664">
        <v>7690</v>
      </c>
      <c r="J381" s="664">
        <v>2</v>
      </c>
      <c r="K381" s="665">
        <v>15380</v>
      </c>
    </row>
    <row r="382" spans="1:11" ht="14.4" customHeight="1" x14ac:dyDescent="0.3">
      <c r="A382" s="660" t="s">
        <v>563</v>
      </c>
      <c r="B382" s="661" t="s">
        <v>564</v>
      </c>
      <c r="C382" s="662" t="s">
        <v>577</v>
      </c>
      <c r="D382" s="663" t="s">
        <v>3250</v>
      </c>
      <c r="E382" s="662" t="s">
        <v>5712</v>
      </c>
      <c r="F382" s="663" t="s">
        <v>5713</v>
      </c>
      <c r="G382" s="662" t="s">
        <v>5114</v>
      </c>
      <c r="H382" s="662" t="s">
        <v>5115</v>
      </c>
      <c r="I382" s="664">
        <v>38.67</v>
      </c>
      <c r="J382" s="664">
        <v>5</v>
      </c>
      <c r="K382" s="665">
        <v>195.82999999999998</v>
      </c>
    </row>
    <row r="383" spans="1:11" ht="14.4" customHeight="1" x14ac:dyDescent="0.3">
      <c r="A383" s="660" t="s">
        <v>563</v>
      </c>
      <c r="B383" s="661" t="s">
        <v>564</v>
      </c>
      <c r="C383" s="662" t="s">
        <v>577</v>
      </c>
      <c r="D383" s="663" t="s">
        <v>3250</v>
      </c>
      <c r="E383" s="662" t="s">
        <v>5712</v>
      </c>
      <c r="F383" s="663" t="s">
        <v>5713</v>
      </c>
      <c r="G383" s="662" t="s">
        <v>5116</v>
      </c>
      <c r="H383" s="662" t="s">
        <v>5117</v>
      </c>
      <c r="I383" s="664">
        <v>1.96</v>
      </c>
      <c r="J383" s="664">
        <v>50</v>
      </c>
      <c r="K383" s="665">
        <v>98</v>
      </c>
    </row>
    <row r="384" spans="1:11" ht="14.4" customHeight="1" x14ac:dyDescent="0.3">
      <c r="A384" s="660" t="s">
        <v>563</v>
      </c>
      <c r="B384" s="661" t="s">
        <v>564</v>
      </c>
      <c r="C384" s="662" t="s">
        <v>577</v>
      </c>
      <c r="D384" s="663" t="s">
        <v>3250</v>
      </c>
      <c r="E384" s="662" t="s">
        <v>5714</v>
      </c>
      <c r="F384" s="663" t="s">
        <v>5715</v>
      </c>
      <c r="G384" s="662" t="s">
        <v>5118</v>
      </c>
      <c r="H384" s="662" t="s">
        <v>5119</v>
      </c>
      <c r="I384" s="664">
        <v>319.91000000000003</v>
      </c>
      <c r="J384" s="664">
        <v>20</v>
      </c>
      <c r="K384" s="665">
        <v>6398.24</v>
      </c>
    </row>
    <row r="385" spans="1:11" ht="14.4" customHeight="1" x14ac:dyDescent="0.3">
      <c r="A385" s="660" t="s">
        <v>563</v>
      </c>
      <c r="B385" s="661" t="s">
        <v>564</v>
      </c>
      <c r="C385" s="662" t="s">
        <v>577</v>
      </c>
      <c r="D385" s="663" t="s">
        <v>3250</v>
      </c>
      <c r="E385" s="662" t="s">
        <v>5714</v>
      </c>
      <c r="F385" s="663" t="s">
        <v>5715</v>
      </c>
      <c r="G385" s="662" t="s">
        <v>5120</v>
      </c>
      <c r="H385" s="662" t="s">
        <v>5121</v>
      </c>
      <c r="I385" s="664">
        <v>1849.91</v>
      </c>
      <c r="J385" s="664">
        <v>10</v>
      </c>
      <c r="K385" s="665">
        <v>18499.080000000002</v>
      </c>
    </row>
    <row r="386" spans="1:11" ht="14.4" customHeight="1" x14ac:dyDescent="0.3">
      <c r="A386" s="660" t="s">
        <v>563</v>
      </c>
      <c r="B386" s="661" t="s">
        <v>564</v>
      </c>
      <c r="C386" s="662" t="s">
        <v>577</v>
      </c>
      <c r="D386" s="663" t="s">
        <v>3250</v>
      </c>
      <c r="E386" s="662" t="s">
        <v>5714</v>
      </c>
      <c r="F386" s="663" t="s">
        <v>5715</v>
      </c>
      <c r="G386" s="662" t="s">
        <v>5122</v>
      </c>
      <c r="H386" s="662" t="s">
        <v>5123</v>
      </c>
      <c r="I386" s="664">
        <v>289.83999999999997</v>
      </c>
      <c r="J386" s="664">
        <v>10</v>
      </c>
      <c r="K386" s="665">
        <v>2898.43</v>
      </c>
    </row>
    <row r="387" spans="1:11" ht="14.4" customHeight="1" x14ac:dyDescent="0.3">
      <c r="A387" s="660" t="s">
        <v>563</v>
      </c>
      <c r="B387" s="661" t="s">
        <v>564</v>
      </c>
      <c r="C387" s="662" t="s">
        <v>577</v>
      </c>
      <c r="D387" s="663" t="s">
        <v>3250</v>
      </c>
      <c r="E387" s="662" t="s">
        <v>5714</v>
      </c>
      <c r="F387" s="663" t="s">
        <v>5715</v>
      </c>
      <c r="G387" s="662" t="s">
        <v>5124</v>
      </c>
      <c r="H387" s="662" t="s">
        <v>5125</v>
      </c>
      <c r="I387" s="664">
        <v>6474.71</v>
      </c>
      <c r="J387" s="664">
        <v>1</v>
      </c>
      <c r="K387" s="665">
        <v>6474.71</v>
      </c>
    </row>
    <row r="388" spans="1:11" ht="14.4" customHeight="1" x14ac:dyDescent="0.3">
      <c r="A388" s="660" t="s">
        <v>563</v>
      </c>
      <c r="B388" s="661" t="s">
        <v>564</v>
      </c>
      <c r="C388" s="662" t="s">
        <v>577</v>
      </c>
      <c r="D388" s="663" t="s">
        <v>3250</v>
      </c>
      <c r="E388" s="662" t="s">
        <v>5714</v>
      </c>
      <c r="F388" s="663" t="s">
        <v>5715</v>
      </c>
      <c r="G388" s="662" t="s">
        <v>5126</v>
      </c>
      <c r="H388" s="662" t="s">
        <v>5127</v>
      </c>
      <c r="I388" s="664">
        <v>2487.2800000000002</v>
      </c>
      <c r="J388" s="664">
        <v>10</v>
      </c>
      <c r="K388" s="665">
        <v>24872.76</v>
      </c>
    </row>
    <row r="389" spans="1:11" ht="14.4" customHeight="1" x14ac:dyDescent="0.3">
      <c r="A389" s="660" t="s">
        <v>563</v>
      </c>
      <c r="B389" s="661" t="s">
        <v>564</v>
      </c>
      <c r="C389" s="662" t="s">
        <v>577</v>
      </c>
      <c r="D389" s="663" t="s">
        <v>3250</v>
      </c>
      <c r="E389" s="662" t="s">
        <v>5714</v>
      </c>
      <c r="F389" s="663" t="s">
        <v>5715</v>
      </c>
      <c r="G389" s="662" t="s">
        <v>5128</v>
      </c>
      <c r="H389" s="662" t="s">
        <v>5129</v>
      </c>
      <c r="I389" s="664">
        <v>3938.17</v>
      </c>
      <c r="J389" s="664">
        <v>1</v>
      </c>
      <c r="K389" s="665">
        <v>3938.17</v>
      </c>
    </row>
    <row r="390" spans="1:11" ht="14.4" customHeight="1" x14ac:dyDescent="0.3">
      <c r="A390" s="660" t="s">
        <v>563</v>
      </c>
      <c r="B390" s="661" t="s">
        <v>564</v>
      </c>
      <c r="C390" s="662" t="s">
        <v>577</v>
      </c>
      <c r="D390" s="663" t="s">
        <v>3250</v>
      </c>
      <c r="E390" s="662" t="s">
        <v>5714</v>
      </c>
      <c r="F390" s="663" t="s">
        <v>5715</v>
      </c>
      <c r="G390" s="662" t="s">
        <v>5130</v>
      </c>
      <c r="H390" s="662" t="s">
        <v>5131</v>
      </c>
      <c r="I390" s="664">
        <v>2502.83</v>
      </c>
      <c r="J390" s="664">
        <v>5</v>
      </c>
      <c r="K390" s="665">
        <v>12514.13</v>
      </c>
    </row>
    <row r="391" spans="1:11" ht="14.4" customHeight="1" x14ac:dyDescent="0.3">
      <c r="A391" s="660" t="s">
        <v>563</v>
      </c>
      <c r="B391" s="661" t="s">
        <v>564</v>
      </c>
      <c r="C391" s="662" t="s">
        <v>577</v>
      </c>
      <c r="D391" s="663" t="s">
        <v>3250</v>
      </c>
      <c r="E391" s="662" t="s">
        <v>5714</v>
      </c>
      <c r="F391" s="663" t="s">
        <v>5715</v>
      </c>
      <c r="G391" s="662" t="s">
        <v>5132</v>
      </c>
      <c r="H391" s="662" t="s">
        <v>5133</v>
      </c>
      <c r="I391" s="664">
        <v>414.55</v>
      </c>
      <c r="J391" s="664">
        <v>5</v>
      </c>
      <c r="K391" s="665">
        <v>2072.73</v>
      </c>
    </row>
    <row r="392" spans="1:11" ht="14.4" customHeight="1" x14ac:dyDescent="0.3">
      <c r="A392" s="660" t="s">
        <v>563</v>
      </c>
      <c r="B392" s="661" t="s">
        <v>564</v>
      </c>
      <c r="C392" s="662" t="s">
        <v>577</v>
      </c>
      <c r="D392" s="663" t="s">
        <v>3250</v>
      </c>
      <c r="E392" s="662" t="s">
        <v>5702</v>
      </c>
      <c r="F392" s="663" t="s">
        <v>5703</v>
      </c>
      <c r="G392" s="662" t="s">
        <v>4878</v>
      </c>
      <c r="H392" s="662" t="s">
        <v>4879</v>
      </c>
      <c r="I392" s="664">
        <v>8.17</v>
      </c>
      <c r="J392" s="664">
        <v>3000</v>
      </c>
      <c r="K392" s="665">
        <v>24510</v>
      </c>
    </row>
    <row r="393" spans="1:11" ht="14.4" customHeight="1" x14ac:dyDescent="0.3">
      <c r="A393" s="660" t="s">
        <v>563</v>
      </c>
      <c r="B393" s="661" t="s">
        <v>564</v>
      </c>
      <c r="C393" s="662" t="s">
        <v>577</v>
      </c>
      <c r="D393" s="663" t="s">
        <v>3250</v>
      </c>
      <c r="E393" s="662" t="s">
        <v>5702</v>
      </c>
      <c r="F393" s="663" t="s">
        <v>5703</v>
      </c>
      <c r="G393" s="662" t="s">
        <v>4880</v>
      </c>
      <c r="H393" s="662" t="s">
        <v>4881</v>
      </c>
      <c r="I393" s="664">
        <v>150.01499999999999</v>
      </c>
      <c r="J393" s="664">
        <v>20</v>
      </c>
      <c r="K393" s="665">
        <v>3000.2799999999997</v>
      </c>
    </row>
    <row r="394" spans="1:11" ht="14.4" customHeight="1" x14ac:dyDescent="0.3">
      <c r="A394" s="660" t="s">
        <v>563</v>
      </c>
      <c r="B394" s="661" t="s">
        <v>564</v>
      </c>
      <c r="C394" s="662" t="s">
        <v>577</v>
      </c>
      <c r="D394" s="663" t="s">
        <v>3250</v>
      </c>
      <c r="E394" s="662" t="s">
        <v>5702</v>
      </c>
      <c r="F394" s="663" t="s">
        <v>5703</v>
      </c>
      <c r="G394" s="662" t="s">
        <v>5134</v>
      </c>
      <c r="H394" s="662" t="s">
        <v>5135</v>
      </c>
      <c r="I394" s="664">
        <v>7.01</v>
      </c>
      <c r="J394" s="664">
        <v>550</v>
      </c>
      <c r="K394" s="665">
        <v>3855.5</v>
      </c>
    </row>
    <row r="395" spans="1:11" ht="14.4" customHeight="1" x14ac:dyDescent="0.3">
      <c r="A395" s="660" t="s">
        <v>563</v>
      </c>
      <c r="B395" s="661" t="s">
        <v>564</v>
      </c>
      <c r="C395" s="662" t="s">
        <v>577</v>
      </c>
      <c r="D395" s="663" t="s">
        <v>3250</v>
      </c>
      <c r="E395" s="662" t="s">
        <v>5702</v>
      </c>
      <c r="F395" s="663" t="s">
        <v>5703</v>
      </c>
      <c r="G395" s="662" t="s">
        <v>5136</v>
      </c>
      <c r="H395" s="662" t="s">
        <v>5137</v>
      </c>
      <c r="I395" s="664">
        <v>3539.25</v>
      </c>
      <c r="J395" s="664">
        <v>20</v>
      </c>
      <c r="K395" s="665">
        <v>70785</v>
      </c>
    </row>
    <row r="396" spans="1:11" ht="14.4" customHeight="1" x14ac:dyDescent="0.3">
      <c r="A396" s="660" t="s">
        <v>563</v>
      </c>
      <c r="B396" s="661" t="s">
        <v>564</v>
      </c>
      <c r="C396" s="662" t="s">
        <v>577</v>
      </c>
      <c r="D396" s="663" t="s">
        <v>3250</v>
      </c>
      <c r="E396" s="662" t="s">
        <v>5704</v>
      </c>
      <c r="F396" s="663" t="s">
        <v>5705</v>
      </c>
      <c r="G396" s="662" t="s">
        <v>5138</v>
      </c>
      <c r="H396" s="662" t="s">
        <v>5139</v>
      </c>
      <c r="I396" s="664">
        <v>0.30142857142857143</v>
      </c>
      <c r="J396" s="664">
        <v>5500</v>
      </c>
      <c r="K396" s="665">
        <v>1652</v>
      </c>
    </row>
    <row r="397" spans="1:11" ht="14.4" customHeight="1" x14ac:dyDescent="0.3">
      <c r="A397" s="660" t="s">
        <v>563</v>
      </c>
      <c r="B397" s="661" t="s">
        <v>564</v>
      </c>
      <c r="C397" s="662" t="s">
        <v>577</v>
      </c>
      <c r="D397" s="663" t="s">
        <v>3250</v>
      </c>
      <c r="E397" s="662" t="s">
        <v>5704</v>
      </c>
      <c r="F397" s="663" t="s">
        <v>5705</v>
      </c>
      <c r="G397" s="662" t="s">
        <v>5140</v>
      </c>
      <c r="H397" s="662" t="s">
        <v>5141</v>
      </c>
      <c r="I397" s="664">
        <v>0.30499999999999999</v>
      </c>
      <c r="J397" s="664">
        <v>900</v>
      </c>
      <c r="K397" s="665">
        <v>274</v>
      </c>
    </row>
    <row r="398" spans="1:11" ht="14.4" customHeight="1" x14ac:dyDescent="0.3">
      <c r="A398" s="660" t="s">
        <v>563</v>
      </c>
      <c r="B398" s="661" t="s">
        <v>564</v>
      </c>
      <c r="C398" s="662" t="s">
        <v>577</v>
      </c>
      <c r="D398" s="663" t="s">
        <v>3250</v>
      </c>
      <c r="E398" s="662" t="s">
        <v>5704</v>
      </c>
      <c r="F398" s="663" t="s">
        <v>5705</v>
      </c>
      <c r="G398" s="662" t="s">
        <v>5142</v>
      </c>
      <c r="H398" s="662" t="s">
        <v>5143</v>
      </c>
      <c r="I398" s="664">
        <v>7.87</v>
      </c>
      <c r="J398" s="664">
        <v>250</v>
      </c>
      <c r="K398" s="665">
        <v>1966.25</v>
      </c>
    </row>
    <row r="399" spans="1:11" ht="14.4" customHeight="1" x14ac:dyDescent="0.3">
      <c r="A399" s="660" t="s">
        <v>563</v>
      </c>
      <c r="B399" s="661" t="s">
        <v>564</v>
      </c>
      <c r="C399" s="662" t="s">
        <v>577</v>
      </c>
      <c r="D399" s="663" t="s">
        <v>3250</v>
      </c>
      <c r="E399" s="662" t="s">
        <v>5704</v>
      </c>
      <c r="F399" s="663" t="s">
        <v>5705</v>
      </c>
      <c r="G399" s="662" t="s">
        <v>4890</v>
      </c>
      <c r="H399" s="662" t="s">
        <v>4891</v>
      </c>
      <c r="I399" s="664">
        <v>0.48299999999999998</v>
      </c>
      <c r="J399" s="664">
        <v>11400</v>
      </c>
      <c r="K399" s="665">
        <v>5514</v>
      </c>
    </row>
    <row r="400" spans="1:11" ht="14.4" customHeight="1" x14ac:dyDescent="0.3">
      <c r="A400" s="660" t="s">
        <v>563</v>
      </c>
      <c r="B400" s="661" t="s">
        <v>564</v>
      </c>
      <c r="C400" s="662" t="s">
        <v>577</v>
      </c>
      <c r="D400" s="663" t="s">
        <v>3250</v>
      </c>
      <c r="E400" s="662" t="s">
        <v>5704</v>
      </c>
      <c r="F400" s="663" t="s">
        <v>5705</v>
      </c>
      <c r="G400" s="662" t="s">
        <v>4894</v>
      </c>
      <c r="H400" s="662" t="s">
        <v>4895</v>
      </c>
      <c r="I400" s="664">
        <v>1.7825</v>
      </c>
      <c r="J400" s="664">
        <v>1000</v>
      </c>
      <c r="K400" s="665">
        <v>1777</v>
      </c>
    </row>
    <row r="401" spans="1:11" ht="14.4" customHeight="1" x14ac:dyDescent="0.3">
      <c r="A401" s="660" t="s">
        <v>563</v>
      </c>
      <c r="B401" s="661" t="s">
        <v>564</v>
      </c>
      <c r="C401" s="662" t="s">
        <v>577</v>
      </c>
      <c r="D401" s="663" t="s">
        <v>3250</v>
      </c>
      <c r="E401" s="662" t="s">
        <v>5704</v>
      </c>
      <c r="F401" s="663" t="s">
        <v>5705</v>
      </c>
      <c r="G401" s="662" t="s">
        <v>5144</v>
      </c>
      <c r="H401" s="662" t="s">
        <v>5145</v>
      </c>
      <c r="I401" s="664">
        <v>1.7875000000000001</v>
      </c>
      <c r="J401" s="664">
        <v>1000</v>
      </c>
      <c r="K401" s="665">
        <v>1784</v>
      </c>
    </row>
    <row r="402" spans="1:11" ht="14.4" customHeight="1" x14ac:dyDescent="0.3">
      <c r="A402" s="660" t="s">
        <v>563</v>
      </c>
      <c r="B402" s="661" t="s">
        <v>564</v>
      </c>
      <c r="C402" s="662" t="s">
        <v>577</v>
      </c>
      <c r="D402" s="663" t="s">
        <v>3250</v>
      </c>
      <c r="E402" s="662" t="s">
        <v>5706</v>
      </c>
      <c r="F402" s="663" t="s">
        <v>5707</v>
      </c>
      <c r="G402" s="662" t="s">
        <v>5146</v>
      </c>
      <c r="H402" s="662" t="s">
        <v>5147</v>
      </c>
      <c r="I402" s="664">
        <v>11.01</v>
      </c>
      <c r="J402" s="664">
        <v>40</v>
      </c>
      <c r="K402" s="665">
        <v>440.4</v>
      </c>
    </row>
    <row r="403" spans="1:11" ht="14.4" customHeight="1" x14ac:dyDescent="0.3">
      <c r="A403" s="660" t="s">
        <v>563</v>
      </c>
      <c r="B403" s="661" t="s">
        <v>564</v>
      </c>
      <c r="C403" s="662" t="s">
        <v>577</v>
      </c>
      <c r="D403" s="663" t="s">
        <v>3250</v>
      </c>
      <c r="E403" s="662" t="s">
        <v>5706</v>
      </c>
      <c r="F403" s="663" t="s">
        <v>5707</v>
      </c>
      <c r="G403" s="662" t="s">
        <v>4900</v>
      </c>
      <c r="H403" s="662" t="s">
        <v>4901</v>
      </c>
      <c r="I403" s="664">
        <v>0.71</v>
      </c>
      <c r="J403" s="664">
        <v>33400</v>
      </c>
      <c r="K403" s="665">
        <v>23714</v>
      </c>
    </row>
    <row r="404" spans="1:11" ht="14.4" customHeight="1" x14ac:dyDescent="0.3">
      <c r="A404" s="660" t="s">
        <v>563</v>
      </c>
      <c r="B404" s="661" t="s">
        <v>564</v>
      </c>
      <c r="C404" s="662" t="s">
        <v>577</v>
      </c>
      <c r="D404" s="663" t="s">
        <v>3250</v>
      </c>
      <c r="E404" s="662" t="s">
        <v>5706</v>
      </c>
      <c r="F404" s="663" t="s">
        <v>5707</v>
      </c>
      <c r="G404" s="662" t="s">
        <v>4902</v>
      </c>
      <c r="H404" s="662" t="s">
        <v>4903</v>
      </c>
      <c r="I404" s="664">
        <v>0.71</v>
      </c>
      <c r="J404" s="664">
        <v>25400</v>
      </c>
      <c r="K404" s="665">
        <v>18034</v>
      </c>
    </row>
    <row r="405" spans="1:11" ht="14.4" customHeight="1" x14ac:dyDescent="0.3">
      <c r="A405" s="660" t="s">
        <v>563</v>
      </c>
      <c r="B405" s="661" t="s">
        <v>564</v>
      </c>
      <c r="C405" s="662" t="s">
        <v>577</v>
      </c>
      <c r="D405" s="663" t="s">
        <v>3250</v>
      </c>
      <c r="E405" s="662" t="s">
        <v>5706</v>
      </c>
      <c r="F405" s="663" t="s">
        <v>5707</v>
      </c>
      <c r="G405" s="662" t="s">
        <v>4904</v>
      </c>
      <c r="H405" s="662" t="s">
        <v>4905</v>
      </c>
      <c r="I405" s="664">
        <v>0.71</v>
      </c>
      <c r="J405" s="664">
        <v>12200</v>
      </c>
      <c r="K405" s="665">
        <v>8662</v>
      </c>
    </row>
    <row r="406" spans="1:11" ht="14.4" customHeight="1" x14ac:dyDescent="0.3">
      <c r="A406" s="660" t="s">
        <v>563</v>
      </c>
      <c r="B406" s="661" t="s">
        <v>564</v>
      </c>
      <c r="C406" s="662" t="s">
        <v>577</v>
      </c>
      <c r="D406" s="663" t="s">
        <v>3250</v>
      </c>
      <c r="E406" s="662" t="s">
        <v>5706</v>
      </c>
      <c r="F406" s="663" t="s">
        <v>5707</v>
      </c>
      <c r="G406" s="662" t="s">
        <v>5148</v>
      </c>
      <c r="H406" s="662" t="s">
        <v>5149</v>
      </c>
      <c r="I406" s="664">
        <v>12.58</v>
      </c>
      <c r="J406" s="664">
        <v>40</v>
      </c>
      <c r="K406" s="665">
        <v>503.2</v>
      </c>
    </row>
    <row r="407" spans="1:11" ht="14.4" customHeight="1" x14ac:dyDescent="0.3">
      <c r="A407" s="660" t="s">
        <v>563</v>
      </c>
      <c r="B407" s="661" t="s">
        <v>564</v>
      </c>
      <c r="C407" s="662" t="s">
        <v>577</v>
      </c>
      <c r="D407" s="663" t="s">
        <v>3250</v>
      </c>
      <c r="E407" s="662" t="s">
        <v>5708</v>
      </c>
      <c r="F407" s="663" t="s">
        <v>5709</v>
      </c>
      <c r="G407" s="662" t="s">
        <v>4906</v>
      </c>
      <c r="H407" s="662" t="s">
        <v>4907</v>
      </c>
      <c r="I407" s="664">
        <v>139.44000000000003</v>
      </c>
      <c r="J407" s="664">
        <v>111</v>
      </c>
      <c r="K407" s="665">
        <v>15477.789999999999</v>
      </c>
    </row>
    <row r="408" spans="1:11" ht="14.4" customHeight="1" x14ac:dyDescent="0.3">
      <c r="A408" s="660" t="s">
        <v>563</v>
      </c>
      <c r="B408" s="661" t="s">
        <v>564</v>
      </c>
      <c r="C408" s="662" t="s">
        <v>577</v>
      </c>
      <c r="D408" s="663" t="s">
        <v>3250</v>
      </c>
      <c r="E408" s="662" t="s">
        <v>5708</v>
      </c>
      <c r="F408" s="663" t="s">
        <v>5709</v>
      </c>
      <c r="G408" s="662" t="s">
        <v>4908</v>
      </c>
      <c r="H408" s="662" t="s">
        <v>4909</v>
      </c>
      <c r="I408" s="664">
        <v>139.44000000000003</v>
      </c>
      <c r="J408" s="664">
        <v>111</v>
      </c>
      <c r="K408" s="665">
        <v>15477.740000000002</v>
      </c>
    </row>
    <row r="409" spans="1:11" ht="14.4" customHeight="1" x14ac:dyDescent="0.3">
      <c r="A409" s="660" t="s">
        <v>563</v>
      </c>
      <c r="B409" s="661" t="s">
        <v>564</v>
      </c>
      <c r="C409" s="662" t="s">
        <v>577</v>
      </c>
      <c r="D409" s="663" t="s">
        <v>3250</v>
      </c>
      <c r="E409" s="662" t="s">
        <v>5708</v>
      </c>
      <c r="F409" s="663" t="s">
        <v>5709</v>
      </c>
      <c r="G409" s="662" t="s">
        <v>5150</v>
      </c>
      <c r="H409" s="662" t="s">
        <v>5151</v>
      </c>
      <c r="I409" s="664">
        <v>118.58</v>
      </c>
      <c r="J409" s="664">
        <v>5</v>
      </c>
      <c r="K409" s="665">
        <v>592.9</v>
      </c>
    </row>
    <row r="410" spans="1:11" ht="14.4" customHeight="1" x14ac:dyDescent="0.3">
      <c r="A410" s="660" t="s">
        <v>563</v>
      </c>
      <c r="B410" s="661" t="s">
        <v>564</v>
      </c>
      <c r="C410" s="662" t="s">
        <v>577</v>
      </c>
      <c r="D410" s="663" t="s">
        <v>3250</v>
      </c>
      <c r="E410" s="662" t="s">
        <v>5708</v>
      </c>
      <c r="F410" s="663" t="s">
        <v>5709</v>
      </c>
      <c r="G410" s="662" t="s">
        <v>4910</v>
      </c>
      <c r="H410" s="662" t="s">
        <v>4911</v>
      </c>
      <c r="I410" s="664">
        <v>11.650000000000002</v>
      </c>
      <c r="J410" s="664">
        <v>110</v>
      </c>
      <c r="K410" s="665">
        <v>1281.75</v>
      </c>
    </row>
    <row r="411" spans="1:11" ht="14.4" customHeight="1" x14ac:dyDescent="0.3">
      <c r="A411" s="660" t="s">
        <v>563</v>
      </c>
      <c r="B411" s="661" t="s">
        <v>564</v>
      </c>
      <c r="C411" s="662" t="s">
        <v>577</v>
      </c>
      <c r="D411" s="663" t="s">
        <v>3250</v>
      </c>
      <c r="E411" s="662" t="s">
        <v>5708</v>
      </c>
      <c r="F411" s="663" t="s">
        <v>5709</v>
      </c>
      <c r="G411" s="662" t="s">
        <v>4912</v>
      </c>
      <c r="H411" s="662" t="s">
        <v>4913</v>
      </c>
      <c r="I411" s="664">
        <v>149.69428571428574</v>
      </c>
      <c r="J411" s="664">
        <v>21</v>
      </c>
      <c r="K411" s="665">
        <v>3143.5800000000004</v>
      </c>
    </row>
    <row r="412" spans="1:11" ht="14.4" customHeight="1" x14ac:dyDescent="0.3">
      <c r="A412" s="660" t="s">
        <v>563</v>
      </c>
      <c r="B412" s="661" t="s">
        <v>564</v>
      </c>
      <c r="C412" s="662" t="s">
        <v>577</v>
      </c>
      <c r="D412" s="663" t="s">
        <v>3250</v>
      </c>
      <c r="E412" s="662" t="s">
        <v>5708</v>
      </c>
      <c r="F412" s="663" t="s">
        <v>5709</v>
      </c>
      <c r="G412" s="662" t="s">
        <v>5152</v>
      </c>
      <c r="H412" s="662" t="s">
        <v>5153</v>
      </c>
      <c r="I412" s="664">
        <v>4815.5550000000003</v>
      </c>
      <c r="J412" s="664">
        <v>2</v>
      </c>
      <c r="K412" s="665">
        <v>9631.11</v>
      </c>
    </row>
    <row r="413" spans="1:11" ht="14.4" customHeight="1" x14ac:dyDescent="0.3">
      <c r="A413" s="660" t="s">
        <v>563</v>
      </c>
      <c r="B413" s="661" t="s">
        <v>564</v>
      </c>
      <c r="C413" s="662" t="s">
        <v>577</v>
      </c>
      <c r="D413" s="663" t="s">
        <v>3250</v>
      </c>
      <c r="E413" s="662" t="s">
        <v>5708</v>
      </c>
      <c r="F413" s="663" t="s">
        <v>5709</v>
      </c>
      <c r="G413" s="662" t="s">
        <v>5154</v>
      </c>
      <c r="H413" s="662" t="s">
        <v>5155</v>
      </c>
      <c r="I413" s="664">
        <v>105.8</v>
      </c>
      <c r="J413" s="664">
        <v>1</v>
      </c>
      <c r="K413" s="665">
        <v>105.8</v>
      </c>
    </row>
    <row r="414" spans="1:11" ht="14.4" customHeight="1" x14ac:dyDescent="0.3">
      <c r="A414" s="660" t="s">
        <v>563</v>
      </c>
      <c r="B414" s="661" t="s">
        <v>564</v>
      </c>
      <c r="C414" s="662" t="s">
        <v>577</v>
      </c>
      <c r="D414" s="663" t="s">
        <v>3250</v>
      </c>
      <c r="E414" s="662" t="s">
        <v>5708</v>
      </c>
      <c r="F414" s="663" t="s">
        <v>5709</v>
      </c>
      <c r="G414" s="662" t="s">
        <v>5156</v>
      </c>
      <c r="H414" s="662" t="s">
        <v>5157</v>
      </c>
      <c r="I414" s="664">
        <v>4572.71</v>
      </c>
      <c r="J414" s="664">
        <v>3</v>
      </c>
      <c r="K414" s="665">
        <v>13718.130000000001</v>
      </c>
    </row>
    <row r="415" spans="1:11" ht="14.4" customHeight="1" x14ac:dyDescent="0.3">
      <c r="A415" s="660" t="s">
        <v>563</v>
      </c>
      <c r="B415" s="661" t="s">
        <v>564</v>
      </c>
      <c r="C415" s="662" t="s">
        <v>577</v>
      </c>
      <c r="D415" s="663" t="s">
        <v>3250</v>
      </c>
      <c r="E415" s="662" t="s">
        <v>5708</v>
      </c>
      <c r="F415" s="663" t="s">
        <v>5709</v>
      </c>
      <c r="G415" s="662" t="s">
        <v>5158</v>
      </c>
      <c r="H415" s="662" t="s">
        <v>5159</v>
      </c>
      <c r="I415" s="664">
        <v>20591.599999999999</v>
      </c>
      <c r="J415" s="664">
        <v>1</v>
      </c>
      <c r="K415" s="665">
        <v>20591.599999999999</v>
      </c>
    </row>
    <row r="416" spans="1:11" ht="14.4" customHeight="1" x14ac:dyDescent="0.3">
      <c r="A416" s="660" t="s">
        <v>563</v>
      </c>
      <c r="B416" s="661" t="s">
        <v>564</v>
      </c>
      <c r="C416" s="662" t="s">
        <v>577</v>
      </c>
      <c r="D416" s="663" t="s">
        <v>3250</v>
      </c>
      <c r="E416" s="662" t="s">
        <v>5708</v>
      </c>
      <c r="F416" s="663" t="s">
        <v>5709</v>
      </c>
      <c r="G416" s="662" t="s">
        <v>5160</v>
      </c>
      <c r="H416" s="662" t="s">
        <v>5161</v>
      </c>
      <c r="I416" s="664">
        <v>3153.08</v>
      </c>
      <c r="J416" s="664">
        <v>2</v>
      </c>
      <c r="K416" s="665">
        <v>6306.16</v>
      </c>
    </row>
    <row r="417" spans="1:11" ht="14.4" customHeight="1" x14ac:dyDescent="0.3">
      <c r="A417" s="660" t="s">
        <v>563</v>
      </c>
      <c r="B417" s="661" t="s">
        <v>564</v>
      </c>
      <c r="C417" s="662" t="s">
        <v>577</v>
      </c>
      <c r="D417" s="663" t="s">
        <v>3250</v>
      </c>
      <c r="E417" s="662" t="s">
        <v>5708</v>
      </c>
      <c r="F417" s="663" t="s">
        <v>5709</v>
      </c>
      <c r="G417" s="662" t="s">
        <v>5162</v>
      </c>
      <c r="H417" s="662" t="s">
        <v>5163</v>
      </c>
      <c r="I417" s="664">
        <v>5018.5074999999997</v>
      </c>
      <c r="J417" s="664">
        <v>20</v>
      </c>
      <c r="K417" s="665">
        <v>99834.68</v>
      </c>
    </row>
    <row r="418" spans="1:11" ht="14.4" customHeight="1" x14ac:dyDescent="0.3">
      <c r="A418" s="660" t="s">
        <v>563</v>
      </c>
      <c r="B418" s="661" t="s">
        <v>564</v>
      </c>
      <c r="C418" s="662" t="s">
        <v>577</v>
      </c>
      <c r="D418" s="663" t="s">
        <v>3250</v>
      </c>
      <c r="E418" s="662" t="s">
        <v>5708</v>
      </c>
      <c r="F418" s="663" t="s">
        <v>5709</v>
      </c>
      <c r="G418" s="662" t="s">
        <v>5164</v>
      </c>
      <c r="H418" s="662" t="s">
        <v>5165</v>
      </c>
      <c r="I418" s="664">
        <v>2847.32</v>
      </c>
      <c r="J418" s="664">
        <v>2</v>
      </c>
      <c r="K418" s="665">
        <v>5694.63</v>
      </c>
    </row>
    <row r="419" spans="1:11" ht="14.4" customHeight="1" x14ac:dyDescent="0.3">
      <c r="A419" s="660" t="s">
        <v>563</v>
      </c>
      <c r="B419" s="661" t="s">
        <v>564</v>
      </c>
      <c r="C419" s="662" t="s">
        <v>577</v>
      </c>
      <c r="D419" s="663" t="s">
        <v>3250</v>
      </c>
      <c r="E419" s="662" t="s">
        <v>5708</v>
      </c>
      <c r="F419" s="663" t="s">
        <v>5709</v>
      </c>
      <c r="G419" s="662" t="s">
        <v>5166</v>
      </c>
      <c r="H419" s="662" t="s">
        <v>5167</v>
      </c>
      <c r="I419" s="664">
        <v>4532.4799999999996</v>
      </c>
      <c r="J419" s="664">
        <v>1</v>
      </c>
      <c r="K419" s="665">
        <v>4532.4799999999996</v>
      </c>
    </row>
    <row r="420" spans="1:11" ht="14.4" customHeight="1" x14ac:dyDescent="0.3">
      <c r="A420" s="660" t="s">
        <v>563</v>
      </c>
      <c r="B420" s="661" t="s">
        <v>564</v>
      </c>
      <c r="C420" s="662" t="s">
        <v>577</v>
      </c>
      <c r="D420" s="663" t="s">
        <v>3250</v>
      </c>
      <c r="E420" s="662" t="s">
        <v>5708</v>
      </c>
      <c r="F420" s="663" t="s">
        <v>5709</v>
      </c>
      <c r="G420" s="662" t="s">
        <v>5168</v>
      </c>
      <c r="H420" s="662" t="s">
        <v>5169</v>
      </c>
      <c r="I420" s="664">
        <v>2847.31</v>
      </c>
      <c r="J420" s="664">
        <v>2</v>
      </c>
      <c r="K420" s="665">
        <v>5694.62</v>
      </c>
    </row>
    <row r="421" spans="1:11" ht="14.4" customHeight="1" x14ac:dyDescent="0.3">
      <c r="A421" s="660" t="s">
        <v>563</v>
      </c>
      <c r="B421" s="661" t="s">
        <v>564</v>
      </c>
      <c r="C421" s="662" t="s">
        <v>577</v>
      </c>
      <c r="D421" s="663" t="s">
        <v>3250</v>
      </c>
      <c r="E421" s="662" t="s">
        <v>5708</v>
      </c>
      <c r="F421" s="663" t="s">
        <v>5709</v>
      </c>
      <c r="G421" s="662" t="s">
        <v>5170</v>
      </c>
      <c r="H421" s="662" t="s">
        <v>5171</v>
      </c>
      <c r="I421" s="664">
        <v>4572.71</v>
      </c>
      <c r="J421" s="664">
        <v>1</v>
      </c>
      <c r="K421" s="665">
        <v>4572.71</v>
      </c>
    </row>
    <row r="422" spans="1:11" ht="14.4" customHeight="1" x14ac:dyDescent="0.3">
      <c r="A422" s="660" t="s">
        <v>563</v>
      </c>
      <c r="B422" s="661" t="s">
        <v>564</v>
      </c>
      <c r="C422" s="662" t="s">
        <v>577</v>
      </c>
      <c r="D422" s="663" t="s">
        <v>3250</v>
      </c>
      <c r="E422" s="662" t="s">
        <v>5708</v>
      </c>
      <c r="F422" s="663" t="s">
        <v>5709</v>
      </c>
      <c r="G422" s="662" t="s">
        <v>5172</v>
      </c>
      <c r="H422" s="662" t="s">
        <v>5173</v>
      </c>
      <c r="I422" s="664">
        <v>266.69</v>
      </c>
      <c r="J422" s="664">
        <v>8</v>
      </c>
      <c r="K422" s="665">
        <v>2133.48</v>
      </c>
    </row>
    <row r="423" spans="1:11" ht="14.4" customHeight="1" x14ac:dyDescent="0.3">
      <c r="A423" s="660" t="s">
        <v>563</v>
      </c>
      <c r="B423" s="661" t="s">
        <v>564</v>
      </c>
      <c r="C423" s="662" t="s">
        <v>577</v>
      </c>
      <c r="D423" s="663" t="s">
        <v>3250</v>
      </c>
      <c r="E423" s="662" t="s">
        <v>5708</v>
      </c>
      <c r="F423" s="663" t="s">
        <v>5709</v>
      </c>
      <c r="G423" s="662" t="s">
        <v>5174</v>
      </c>
      <c r="H423" s="662" t="s">
        <v>5175</v>
      </c>
      <c r="I423" s="664">
        <v>11296</v>
      </c>
      <c r="J423" s="664">
        <v>1</v>
      </c>
      <c r="K423" s="665">
        <v>11296</v>
      </c>
    </row>
    <row r="424" spans="1:11" ht="14.4" customHeight="1" x14ac:dyDescent="0.3">
      <c r="A424" s="660" t="s">
        <v>563</v>
      </c>
      <c r="B424" s="661" t="s">
        <v>564</v>
      </c>
      <c r="C424" s="662" t="s">
        <v>577</v>
      </c>
      <c r="D424" s="663" t="s">
        <v>3250</v>
      </c>
      <c r="E424" s="662" t="s">
        <v>5708</v>
      </c>
      <c r="F424" s="663" t="s">
        <v>5709</v>
      </c>
      <c r="G424" s="662" t="s">
        <v>5176</v>
      </c>
      <c r="H424" s="662" t="s">
        <v>5177</v>
      </c>
      <c r="I424" s="664">
        <v>11535.23</v>
      </c>
      <c r="J424" s="664">
        <v>1</v>
      </c>
      <c r="K424" s="665">
        <v>11535.23</v>
      </c>
    </row>
    <row r="425" spans="1:11" ht="14.4" customHeight="1" x14ac:dyDescent="0.3">
      <c r="A425" s="660" t="s">
        <v>563</v>
      </c>
      <c r="B425" s="661" t="s">
        <v>564</v>
      </c>
      <c r="C425" s="662" t="s">
        <v>577</v>
      </c>
      <c r="D425" s="663" t="s">
        <v>3250</v>
      </c>
      <c r="E425" s="662" t="s">
        <v>5708</v>
      </c>
      <c r="F425" s="663" t="s">
        <v>5709</v>
      </c>
      <c r="G425" s="662" t="s">
        <v>5178</v>
      </c>
      <c r="H425" s="662" t="s">
        <v>5179</v>
      </c>
      <c r="I425" s="664">
        <v>11892.18</v>
      </c>
      <c r="J425" s="664">
        <v>1</v>
      </c>
      <c r="K425" s="665">
        <v>11892.18</v>
      </c>
    </row>
    <row r="426" spans="1:11" ht="14.4" customHeight="1" x14ac:dyDescent="0.3">
      <c r="A426" s="660" t="s">
        <v>563</v>
      </c>
      <c r="B426" s="661" t="s">
        <v>564</v>
      </c>
      <c r="C426" s="662" t="s">
        <v>577</v>
      </c>
      <c r="D426" s="663" t="s">
        <v>3250</v>
      </c>
      <c r="E426" s="662" t="s">
        <v>5708</v>
      </c>
      <c r="F426" s="663" t="s">
        <v>5709</v>
      </c>
      <c r="G426" s="662" t="s">
        <v>5180</v>
      </c>
      <c r="H426" s="662" t="s">
        <v>5181</v>
      </c>
      <c r="I426" s="664">
        <v>28743.25</v>
      </c>
      <c r="J426" s="664">
        <v>1</v>
      </c>
      <c r="K426" s="665">
        <v>28743.25</v>
      </c>
    </row>
    <row r="427" spans="1:11" ht="14.4" customHeight="1" x14ac:dyDescent="0.3">
      <c r="A427" s="660" t="s">
        <v>563</v>
      </c>
      <c r="B427" s="661" t="s">
        <v>564</v>
      </c>
      <c r="C427" s="662" t="s">
        <v>577</v>
      </c>
      <c r="D427" s="663" t="s">
        <v>3250</v>
      </c>
      <c r="E427" s="662" t="s">
        <v>5708</v>
      </c>
      <c r="F427" s="663" t="s">
        <v>5709</v>
      </c>
      <c r="G427" s="662" t="s">
        <v>5182</v>
      </c>
      <c r="H427" s="662" t="s">
        <v>5183</v>
      </c>
      <c r="I427" s="664">
        <v>20234.650000000001</v>
      </c>
      <c r="J427" s="664">
        <v>2</v>
      </c>
      <c r="K427" s="665">
        <v>40469.300000000003</v>
      </c>
    </row>
    <row r="428" spans="1:11" ht="14.4" customHeight="1" x14ac:dyDescent="0.3">
      <c r="A428" s="660" t="s">
        <v>563</v>
      </c>
      <c r="B428" s="661" t="s">
        <v>564</v>
      </c>
      <c r="C428" s="662" t="s">
        <v>577</v>
      </c>
      <c r="D428" s="663" t="s">
        <v>3250</v>
      </c>
      <c r="E428" s="662" t="s">
        <v>5708</v>
      </c>
      <c r="F428" s="663" t="s">
        <v>5709</v>
      </c>
      <c r="G428" s="662" t="s">
        <v>5184</v>
      </c>
      <c r="H428" s="662" t="s">
        <v>5185</v>
      </c>
      <c r="I428" s="664">
        <v>28743.25</v>
      </c>
      <c r="J428" s="664">
        <v>1</v>
      </c>
      <c r="K428" s="665">
        <v>28743.25</v>
      </c>
    </row>
    <row r="429" spans="1:11" ht="14.4" customHeight="1" x14ac:dyDescent="0.3">
      <c r="A429" s="660" t="s">
        <v>563</v>
      </c>
      <c r="B429" s="661" t="s">
        <v>564</v>
      </c>
      <c r="C429" s="662" t="s">
        <v>577</v>
      </c>
      <c r="D429" s="663" t="s">
        <v>3250</v>
      </c>
      <c r="E429" s="662" t="s">
        <v>5708</v>
      </c>
      <c r="F429" s="663" t="s">
        <v>5709</v>
      </c>
      <c r="G429" s="662" t="s">
        <v>5186</v>
      </c>
      <c r="H429" s="662" t="s">
        <v>5187</v>
      </c>
      <c r="I429" s="664">
        <v>28743.25</v>
      </c>
      <c r="J429" s="664">
        <v>1</v>
      </c>
      <c r="K429" s="665">
        <v>28743.25</v>
      </c>
    </row>
    <row r="430" spans="1:11" ht="14.4" customHeight="1" x14ac:dyDescent="0.3">
      <c r="A430" s="660" t="s">
        <v>563</v>
      </c>
      <c r="B430" s="661" t="s">
        <v>564</v>
      </c>
      <c r="C430" s="662" t="s">
        <v>577</v>
      </c>
      <c r="D430" s="663" t="s">
        <v>3250</v>
      </c>
      <c r="E430" s="662" t="s">
        <v>5708</v>
      </c>
      <c r="F430" s="663" t="s">
        <v>5709</v>
      </c>
      <c r="G430" s="662" t="s">
        <v>5188</v>
      </c>
      <c r="H430" s="662" t="s">
        <v>5189</v>
      </c>
      <c r="I430" s="664">
        <v>8411.48</v>
      </c>
      <c r="J430" s="664">
        <v>2</v>
      </c>
      <c r="K430" s="665">
        <v>16822.96</v>
      </c>
    </row>
    <row r="431" spans="1:11" ht="14.4" customHeight="1" x14ac:dyDescent="0.3">
      <c r="A431" s="660" t="s">
        <v>563</v>
      </c>
      <c r="B431" s="661" t="s">
        <v>564</v>
      </c>
      <c r="C431" s="662" t="s">
        <v>577</v>
      </c>
      <c r="D431" s="663" t="s">
        <v>3250</v>
      </c>
      <c r="E431" s="662" t="s">
        <v>5708</v>
      </c>
      <c r="F431" s="663" t="s">
        <v>5709</v>
      </c>
      <c r="G431" s="662" t="s">
        <v>5190</v>
      </c>
      <c r="H431" s="662" t="s">
        <v>5191</v>
      </c>
      <c r="I431" s="664">
        <v>279.31333333333333</v>
      </c>
      <c r="J431" s="664">
        <v>3</v>
      </c>
      <c r="K431" s="665">
        <v>837.94</v>
      </c>
    </row>
    <row r="432" spans="1:11" ht="14.4" customHeight="1" x14ac:dyDescent="0.3">
      <c r="A432" s="660" t="s">
        <v>563</v>
      </c>
      <c r="B432" s="661" t="s">
        <v>564</v>
      </c>
      <c r="C432" s="662" t="s">
        <v>577</v>
      </c>
      <c r="D432" s="663" t="s">
        <v>3250</v>
      </c>
      <c r="E432" s="662" t="s">
        <v>5710</v>
      </c>
      <c r="F432" s="663" t="s">
        <v>5711</v>
      </c>
      <c r="G432" s="662" t="s">
        <v>4916</v>
      </c>
      <c r="H432" s="662" t="s">
        <v>4917</v>
      </c>
      <c r="I432" s="664">
        <v>23.472000000000001</v>
      </c>
      <c r="J432" s="664">
        <v>300</v>
      </c>
      <c r="K432" s="665">
        <v>7041.6</v>
      </c>
    </row>
    <row r="433" spans="1:11" ht="14.4" customHeight="1" x14ac:dyDescent="0.3">
      <c r="A433" s="660" t="s">
        <v>563</v>
      </c>
      <c r="B433" s="661" t="s">
        <v>564</v>
      </c>
      <c r="C433" s="662" t="s">
        <v>577</v>
      </c>
      <c r="D433" s="663" t="s">
        <v>3250</v>
      </c>
      <c r="E433" s="662" t="s">
        <v>5710</v>
      </c>
      <c r="F433" s="663" t="s">
        <v>5711</v>
      </c>
      <c r="G433" s="662" t="s">
        <v>4918</v>
      </c>
      <c r="H433" s="662" t="s">
        <v>4919</v>
      </c>
      <c r="I433" s="664">
        <v>220.22</v>
      </c>
      <c r="J433" s="664">
        <v>40</v>
      </c>
      <c r="K433" s="665">
        <v>8808.7999999999993</v>
      </c>
    </row>
    <row r="434" spans="1:11" ht="14.4" customHeight="1" x14ac:dyDescent="0.3">
      <c r="A434" s="660" t="s">
        <v>563</v>
      </c>
      <c r="B434" s="661" t="s">
        <v>564</v>
      </c>
      <c r="C434" s="662" t="s">
        <v>577</v>
      </c>
      <c r="D434" s="663" t="s">
        <v>3250</v>
      </c>
      <c r="E434" s="662" t="s">
        <v>5710</v>
      </c>
      <c r="F434" s="663" t="s">
        <v>5711</v>
      </c>
      <c r="G434" s="662" t="s">
        <v>5192</v>
      </c>
      <c r="H434" s="662" t="s">
        <v>5193</v>
      </c>
      <c r="I434" s="664">
        <v>32.670000000000009</v>
      </c>
      <c r="J434" s="664">
        <v>510</v>
      </c>
      <c r="K434" s="665">
        <v>16661.7</v>
      </c>
    </row>
    <row r="435" spans="1:11" ht="14.4" customHeight="1" x14ac:dyDescent="0.3">
      <c r="A435" s="660" t="s">
        <v>563</v>
      </c>
      <c r="B435" s="661" t="s">
        <v>564</v>
      </c>
      <c r="C435" s="662" t="s">
        <v>577</v>
      </c>
      <c r="D435" s="663" t="s">
        <v>3250</v>
      </c>
      <c r="E435" s="662" t="s">
        <v>5710</v>
      </c>
      <c r="F435" s="663" t="s">
        <v>5711</v>
      </c>
      <c r="G435" s="662" t="s">
        <v>4920</v>
      </c>
      <c r="H435" s="662" t="s">
        <v>4921</v>
      </c>
      <c r="I435" s="664">
        <v>695.75</v>
      </c>
      <c r="J435" s="664">
        <v>40</v>
      </c>
      <c r="K435" s="665">
        <v>27830</v>
      </c>
    </row>
    <row r="436" spans="1:11" ht="14.4" customHeight="1" x14ac:dyDescent="0.3">
      <c r="A436" s="660" t="s">
        <v>563</v>
      </c>
      <c r="B436" s="661" t="s">
        <v>564</v>
      </c>
      <c r="C436" s="662" t="s">
        <v>577</v>
      </c>
      <c r="D436" s="663" t="s">
        <v>3250</v>
      </c>
      <c r="E436" s="662" t="s">
        <v>5710</v>
      </c>
      <c r="F436" s="663" t="s">
        <v>5711</v>
      </c>
      <c r="G436" s="662" t="s">
        <v>5194</v>
      </c>
      <c r="H436" s="662" t="s">
        <v>5195</v>
      </c>
      <c r="I436" s="664">
        <v>15.30857142857143</v>
      </c>
      <c r="J436" s="664">
        <v>600</v>
      </c>
      <c r="K436" s="665">
        <v>9205.5</v>
      </c>
    </row>
    <row r="437" spans="1:11" ht="14.4" customHeight="1" x14ac:dyDescent="0.3">
      <c r="A437" s="660" t="s">
        <v>563</v>
      </c>
      <c r="B437" s="661" t="s">
        <v>564</v>
      </c>
      <c r="C437" s="662" t="s">
        <v>577</v>
      </c>
      <c r="D437" s="663" t="s">
        <v>3250</v>
      </c>
      <c r="E437" s="662" t="s">
        <v>5710</v>
      </c>
      <c r="F437" s="663" t="s">
        <v>5711</v>
      </c>
      <c r="G437" s="662" t="s">
        <v>5196</v>
      </c>
      <c r="H437" s="662" t="s">
        <v>5197</v>
      </c>
      <c r="I437" s="664">
        <v>54.28</v>
      </c>
      <c r="J437" s="664">
        <v>340</v>
      </c>
      <c r="K437" s="665">
        <v>18455.41</v>
      </c>
    </row>
    <row r="438" spans="1:11" ht="14.4" customHeight="1" x14ac:dyDescent="0.3">
      <c r="A438" s="660" t="s">
        <v>563</v>
      </c>
      <c r="B438" s="661" t="s">
        <v>564</v>
      </c>
      <c r="C438" s="662" t="s">
        <v>577</v>
      </c>
      <c r="D438" s="663" t="s">
        <v>3250</v>
      </c>
      <c r="E438" s="662" t="s">
        <v>5710</v>
      </c>
      <c r="F438" s="663" t="s">
        <v>5711</v>
      </c>
      <c r="G438" s="662" t="s">
        <v>5198</v>
      </c>
      <c r="H438" s="662" t="s">
        <v>5199</v>
      </c>
      <c r="I438" s="664">
        <v>41.77</v>
      </c>
      <c r="J438" s="664">
        <v>50</v>
      </c>
      <c r="K438" s="665">
        <v>2088.46</v>
      </c>
    </row>
    <row r="439" spans="1:11" ht="14.4" customHeight="1" x14ac:dyDescent="0.3">
      <c r="A439" s="660" t="s">
        <v>563</v>
      </c>
      <c r="B439" s="661" t="s">
        <v>564</v>
      </c>
      <c r="C439" s="662" t="s">
        <v>580</v>
      </c>
      <c r="D439" s="663" t="s">
        <v>3251</v>
      </c>
      <c r="E439" s="662" t="s">
        <v>5698</v>
      </c>
      <c r="F439" s="663" t="s">
        <v>5699</v>
      </c>
      <c r="G439" s="662" t="s">
        <v>4932</v>
      </c>
      <c r="H439" s="662" t="s">
        <v>4933</v>
      </c>
      <c r="I439" s="664">
        <v>4.3025000000000002</v>
      </c>
      <c r="J439" s="664">
        <v>96</v>
      </c>
      <c r="K439" s="665">
        <v>412.94</v>
      </c>
    </row>
    <row r="440" spans="1:11" ht="14.4" customHeight="1" x14ac:dyDescent="0.3">
      <c r="A440" s="660" t="s">
        <v>563</v>
      </c>
      <c r="B440" s="661" t="s">
        <v>564</v>
      </c>
      <c r="C440" s="662" t="s">
        <v>580</v>
      </c>
      <c r="D440" s="663" t="s">
        <v>3251</v>
      </c>
      <c r="E440" s="662" t="s">
        <v>5698</v>
      </c>
      <c r="F440" s="663" t="s">
        <v>5699</v>
      </c>
      <c r="G440" s="662" t="s">
        <v>5200</v>
      </c>
      <c r="H440" s="662" t="s">
        <v>5201</v>
      </c>
      <c r="I440" s="664">
        <v>82.8</v>
      </c>
      <c r="J440" s="664">
        <v>4</v>
      </c>
      <c r="K440" s="665">
        <v>331.2</v>
      </c>
    </row>
    <row r="441" spans="1:11" ht="14.4" customHeight="1" x14ac:dyDescent="0.3">
      <c r="A441" s="660" t="s">
        <v>563</v>
      </c>
      <c r="B441" s="661" t="s">
        <v>564</v>
      </c>
      <c r="C441" s="662" t="s">
        <v>580</v>
      </c>
      <c r="D441" s="663" t="s">
        <v>3251</v>
      </c>
      <c r="E441" s="662" t="s">
        <v>5698</v>
      </c>
      <c r="F441" s="663" t="s">
        <v>5699</v>
      </c>
      <c r="G441" s="662" t="s">
        <v>5202</v>
      </c>
      <c r="H441" s="662" t="s">
        <v>5203</v>
      </c>
      <c r="I441" s="664">
        <v>5.36</v>
      </c>
      <c r="J441" s="664">
        <v>24</v>
      </c>
      <c r="K441" s="665">
        <v>128.62</v>
      </c>
    </row>
    <row r="442" spans="1:11" ht="14.4" customHeight="1" x14ac:dyDescent="0.3">
      <c r="A442" s="660" t="s">
        <v>563</v>
      </c>
      <c r="B442" s="661" t="s">
        <v>564</v>
      </c>
      <c r="C442" s="662" t="s">
        <v>580</v>
      </c>
      <c r="D442" s="663" t="s">
        <v>3251</v>
      </c>
      <c r="E442" s="662" t="s">
        <v>5698</v>
      </c>
      <c r="F442" s="663" t="s">
        <v>5699</v>
      </c>
      <c r="G442" s="662" t="s">
        <v>4938</v>
      </c>
      <c r="H442" s="662" t="s">
        <v>4939</v>
      </c>
      <c r="I442" s="664">
        <v>13.68</v>
      </c>
      <c r="J442" s="664">
        <v>60</v>
      </c>
      <c r="K442" s="665">
        <v>820.8</v>
      </c>
    </row>
    <row r="443" spans="1:11" ht="14.4" customHeight="1" x14ac:dyDescent="0.3">
      <c r="A443" s="660" t="s">
        <v>563</v>
      </c>
      <c r="B443" s="661" t="s">
        <v>564</v>
      </c>
      <c r="C443" s="662" t="s">
        <v>580</v>
      </c>
      <c r="D443" s="663" t="s">
        <v>3251</v>
      </c>
      <c r="E443" s="662" t="s">
        <v>5698</v>
      </c>
      <c r="F443" s="663" t="s">
        <v>5699</v>
      </c>
      <c r="G443" s="662" t="s">
        <v>5204</v>
      </c>
      <c r="H443" s="662" t="s">
        <v>5205</v>
      </c>
      <c r="I443" s="664">
        <v>8.1999999999999993</v>
      </c>
      <c r="J443" s="664">
        <v>1</v>
      </c>
      <c r="K443" s="665">
        <v>8.1999999999999993</v>
      </c>
    </row>
    <row r="444" spans="1:11" ht="14.4" customHeight="1" x14ac:dyDescent="0.3">
      <c r="A444" s="660" t="s">
        <v>563</v>
      </c>
      <c r="B444" s="661" t="s">
        <v>564</v>
      </c>
      <c r="C444" s="662" t="s">
        <v>580</v>
      </c>
      <c r="D444" s="663" t="s">
        <v>3251</v>
      </c>
      <c r="E444" s="662" t="s">
        <v>5698</v>
      </c>
      <c r="F444" s="663" t="s">
        <v>5699</v>
      </c>
      <c r="G444" s="662" t="s">
        <v>5206</v>
      </c>
      <c r="H444" s="662" t="s">
        <v>5207</v>
      </c>
      <c r="I444" s="664">
        <v>0.40800000000000003</v>
      </c>
      <c r="J444" s="664">
        <v>3500</v>
      </c>
      <c r="K444" s="665">
        <v>1430</v>
      </c>
    </row>
    <row r="445" spans="1:11" ht="14.4" customHeight="1" x14ac:dyDescent="0.3">
      <c r="A445" s="660" t="s">
        <v>563</v>
      </c>
      <c r="B445" s="661" t="s">
        <v>564</v>
      </c>
      <c r="C445" s="662" t="s">
        <v>580</v>
      </c>
      <c r="D445" s="663" t="s">
        <v>3251</v>
      </c>
      <c r="E445" s="662" t="s">
        <v>5698</v>
      </c>
      <c r="F445" s="663" t="s">
        <v>5699</v>
      </c>
      <c r="G445" s="662" t="s">
        <v>5208</v>
      </c>
      <c r="H445" s="662" t="s">
        <v>5209</v>
      </c>
      <c r="I445" s="664">
        <v>65.2</v>
      </c>
      <c r="J445" s="664">
        <v>50</v>
      </c>
      <c r="K445" s="665">
        <v>3260</v>
      </c>
    </row>
    <row r="446" spans="1:11" ht="14.4" customHeight="1" x14ac:dyDescent="0.3">
      <c r="A446" s="660" t="s">
        <v>563</v>
      </c>
      <c r="B446" s="661" t="s">
        <v>564</v>
      </c>
      <c r="C446" s="662" t="s">
        <v>580</v>
      </c>
      <c r="D446" s="663" t="s">
        <v>3251</v>
      </c>
      <c r="E446" s="662" t="s">
        <v>5698</v>
      </c>
      <c r="F446" s="663" t="s">
        <v>5699</v>
      </c>
      <c r="G446" s="662" t="s">
        <v>5210</v>
      </c>
      <c r="H446" s="662" t="s">
        <v>5211</v>
      </c>
      <c r="I446" s="664">
        <v>2.3119999999999998</v>
      </c>
      <c r="J446" s="664">
        <v>1200</v>
      </c>
      <c r="K446" s="665">
        <v>2766</v>
      </c>
    </row>
    <row r="447" spans="1:11" ht="14.4" customHeight="1" x14ac:dyDescent="0.3">
      <c r="A447" s="660" t="s">
        <v>563</v>
      </c>
      <c r="B447" s="661" t="s">
        <v>564</v>
      </c>
      <c r="C447" s="662" t="s">
        <v>580</v>
      </c>
      <c r="D447" s="663" t="s">
        <v>3251</v>
      </c>
      <c r="E447" s="662" t="s">
        <v>5698</v>
      </c>
      <c r="F447" s="663" t="s">
        <v>5699</v>
      </c>
      <c r="G447" s="662" t="s">
        <v>5212</v>
      </c>
      <c r="H447" s="662" t="s">
        <v>5213</v>
      </c>
      <c r="I447" s="664">
        <v>437</v>
      </c>
      <c r="J447" s="664">
        <v>10</v>
      </c>
      <c r="K447" s="665">
        <v>4370</v>
      </c>
    </row>
    <row r="448" spans="1:11" ht="14.4" customHeight="1" x14ac:dyDescent="0.3">
      <c r="A448" s="660" t="s">
        <v>563</v>
      </c>
      <c r="B448" s="661" t="s">
        <v>564</v>
      </c>
      <c r="C448" s="662" t="s">
        <v>580</v>
      </c>
      <c r="D448" s="663" t="s">
        <v>3251</v>
      </c>
      <c r="E448" s="662" t="s">
        <v>5698</v>
      </c>
      <c r="F448" s="663" t="s">
        <v>5699</v>
      </c>
      <c r="G448" s="662" t="s">
        <v>4944</v>
      </c>
      <c r="H448" s="662" t="s">
        <v>4945</v>
      </c>
      <c r="I448" s="664">
        <v>0.43200000000000005</v>
      </c>
      <c r="J448" s="664">
        <v>4000</v>
      </c>
      <c r="K448" s="665">
        <v>1730</v>
      </c>
    </row>
    <row r="449" spans="1:11" ht="14.4" customHeight="1" x14ac:dyDescent="0.3">
      <c r="A449" s="660" t="s">
        <v>563</v>
      </c>
      <c r="B449" s="661" t="s">
        <v>564</v>
      </c>
      <c r="C449" s="662" t="s">
        <v>580</v>
      </c>
      <c r="D449" s="663" t="s">
        <v>3251</v>
      </c>
      <c r="E449" s="662" t="s">
        <v>5698</v>
      </c>
      <c r="F449" s="663" t="s">
        <v>5699</v>
      </c>
      <c r="G449" s="662" t="s">
        <v>4610</v>
      </c>
      <c r="H449" s="662" t="s">
        <v>4611</v>
      </c>
      <c r="I449" s="664">
        <v>1.38</v>
      </c>
      <c r="J449" s="664">
        <v>1100</v>
      </c>
      <c r="K449" s="665">
        <v>1518</v>
      </c>
    </row>
    <row r="450" spans="1:11" ht="14.4" customHeight="1" x14ac:dyDescent="0.3">
      <c r="A450" s="660" t="s">
        <v>563</v>
      </c>
      <c r="B450" s="661" t="s">
        <v>564</v>
      </c>
      <c r="C450" s="662" t="s">
        <v>580</v>
      </c>
      <c r="D450" s="663" t="s">
        <v>3251</v>
      </c>
      <c r="E450" s="662" t="s">
        <v>5698</v>
      </c>
      <c r="F450" s="663" t="s">
        <v>5699</v>
      </c>
      <c r="G450" s="662" t="s">
        <v>4616</v>
      </c>
      <c r="H450" s="662" t="s">
        <v>4617</v>
      </c>
      <c r="I450" s="664">
        <v>3.3024999999999998</v>
      </c>
      <c r="J450" s="664">
        <v>400</v>
      </c>
      <c r="K450" s="665">
        <v>1321</v>
      </c>
    </row>
    <row r="451" spans="1:11" ht="14.4" customHeight="1" x14ac:dyDescent="0.3">
      <c r="A451" s="660" t="s">
        <v>563</v>
      </c>
      <c r="B451" s="661" t="s">
        <v>564</v>
      </c>
      <c r="C451" s="662" t="s">
        <v>580</v>
      </c>
      <c r="D451" s="663" t="s">
        <v>3251</v>
      </c>
      <c r="E451" s="662" t="s">
        <v>5698</v>
      </c>
      <c r="F451" s="663" t="s">
        <v>5699</v>
      </c>
      <c r="G451" s="662" t="s">
        <v>5214</v>
      </c>
      <c r="H451" s="662" t="s">
        <v>5215</v>
      </c>
      <c r="I451" s="664">
        <v>13.01</v>
      </c>
      <c r="J451" s="664">
        <v>1</v>
      </c>
      <c r="K451" s="665">
        <v>13.01</v>
      </c>
    </row>
    <row r="452" spans="1:11" ht="14.4" customHeight="1" x14ac:dyDescent="0.3">
      <c r="A452" s="660" t="s">
        <v>563</v>
      </c>
      <c r="B452" s="661" t="s">
        <v>564</v>
      </c>
      <c r="C452" s="662" t="s">
        <v>580</v>
      </c>
      <c r="D452" s="663" t="s">
        <v>3251</v>
      </c>
      <c r="E452" s="662" t="s">
        <v>5698</v>
      </c>
      <c r="F452" s="663" t="s">
        <v>5699</v>
      </c>
      <c r="G452" s="662" t="s">
        <v>4628</v>
      </c>
      <c r="H452" s="662" t="s">
        <v>4629</v>
      </c>
      <c r="I452" s="664">
        <v>1.17</v>
      </c>
      <c r="J452" s="664">
        <v>100</v>
      </c>
      <c r="K452" s="665">
        <v>117</v>
      </c>
    </row>
    <row r="453" spans="1:11" ht="14.4" customHeight="1" x14ac:dyDescent="0.3">
      <c r="A453" s="660" t="s">
        <v>563</v>
      </c>
      <c r="B453" s="661" t="s">
        <v>564</v>
      </c>
      <c r="C453" s="662" t="s">
        <v>580</v>
      </c>
      <c r="D453" s="663" t="s">
        <v>3251</v>
      </c>
      <c r="E453" s="662" t="s">
        <v>5698</v>
      </c>
      <c r="F453" s="663" t="s">
        <v>5699</v>
      </c>
      <c r="G453" s="662" t="s">
        <v>4630</v>
      </c>
      <c r="H453" s="662" t="s">
        <v>4631</v>
      </c>
      <c r="I453" s="664">
        <v>46</v>
      </c>
      <c r="J453" s="664">
        <v>2</v>
      </c>
      <c r="K453" s="665">
        <v>92</v>
      </c>
    </row>
    <row r="454" spans="1:11" ht="14.4" customHeight="1" x14ac:dyDescent="0.3">
      <c r="A454" s="660" t="s">
        <v>563</v>
      </c>
      <c r="B454" s="661" t="s">
        <v>564</v>
      </c>
      <c r="C454" s="662" t="s">
        <v>580</v>
      </c>
      <c r="D454" s="663" t="s">
        <v>3251</v>
      </c>
      <c r="E454" s="662" t="s">
        <v>5698</v>
      </c>
      <c r="F454" s="663" t="s">
        <v>5699</v>
      </c>
      <c r="G454" s="662" t="s">
        <v>5216</v>
      </c>
      <c r="H454" s="662" t="s">
        <v>5217</v>
      </c>
      <c r="I454" s="664">
        <v>10.606999999999998</v>
      </c>
      <c r="J454" s="664">
        <v>9950</v>
      </c>
      <c r="K454" s="665">
        <v>105029.38</v>
      </c>
    </row>
    <row r="455" spans="1:11" ht="14.4" customHeight="1" x14ac:dyDescent="0.3">
      <c r="A455" s="660" t="s">
        <v>563</v>
      </c>
      <c r="B455" s="661" t="s">
        <v>564</v>
      </c>
      <c r="C455" s="662" t="s">
        <v>580</v>
      </c>
      <c r="D455" s="663" t="s">
        <v>3251</v>
      </c>
      <c r="E455" s="662" t="s">
        <v>5698</v>
      </c>
      <c r="F455" s="663" t="s">
        <v>5699</v>
      </c>
      <c r="G455" s="662" t="s">
        <v>4646</v>
      </c>
      <c r="H455" s="662" t="s">
        <v>4647</v>
      </c>
      <c r="I455" s="664">
        <v>2.0680000000000001</v>
      </c>
      <c r="J455" s="664">
        <v>550</v>
      </c>
      <c r="K455" s="665">
        <v>1137.5</v>
      </c>
    </row>
    <row r="456" spans="1:11" ht="14.4" customHeight="1" x14ac:dyDescent="0.3">
      <c r="A456" s="660" t="s">
        <v>563</v>
      </c>
      <c r="B456" s="661" t="s">
        <v>564</v>
      </c>
      <c r="C456" s="662" t="s">
        <v>580</v>
      </c>
      <c r="D456" s="663" t="s">
        <v>3251</v>
      </c>
      <c r="E456" s="662" t="s">
        <v>5698</v>
      </c>
      <c r="F456" s="663" t="s">
        <v>5699</v>
      </c>
      <c r="G456" s="662" t="s">
        <v>4650</v>
      </c>
      <c r="H456" s="662" t="s">
        <v>4651</v>
      </c>
      <c r="I456" s="664">
        <v>5.8739999999999997</v>
      </c>
      <c r="J456" s="664">
        <v>450</v>
      </c>
      <c r="K456" s="665">
        <v>2643</v>
      </c>
    </row>
    <row r="457" spans="1:11" ht="14.4" customHeight="1" x14ac:dyDescent="0.3">
      <c r="A457" s="660" t="s">
        <v>563</v>
      </c>
      <c r="B457" s="661" t="s">
        <v>564</v>
      </c>
      <c r="C457" s="662" t="s">
        <v>580</v>
      </c>
      <c r="D457" s="663" t="s">
        <v>3251</v>
      </c>
      <c r="E457" s="662" t="s">
        <v>5698</v>
      </c>
      <c r="F457" s="663" t="s">
        <v>5699</v>
      </c>
      <c r="G457" s="662" t="s">
        <v>4672</v>
      </c>
      <c r="H457" s="662" t="s">
        <v>4673</v>
      </c>
      <c r="I457" s="664">
        <v>0.31</v>
      </c>
      <c r="J457" s="664">
        <v>5</v>
      </c>
      <c r="K457" s="665">
        <v>1.55</v>
      </c>
    </row>
    <row r="458" spans="1:11" ht="14.4" customHeight="1" x14ac:dyDescent="0.3">
      <c r="A458" s="660" t="s">
        <v>563</v>
      </c>
      <c r="B458" s="661" t="s">
        <v>564</v>
      </c>
      <c r="C458" s="662" t="s">
        <v>580</v>
      </c>
      <c r="D458" s="663" t="s">
        <v>3251</v>
      </c>
      <c r="E458" s="662" t="s">
        <v>5698</v>
      </c>
      <c r="F458" s="663" t="s">
        <v>5699</v>
      </c>
      <c r="G458" s="662" t="s">
        <v>5218</v>
      </c>
      <c r="H458" s="662" t="s">
        <v>5219</v>
      </c>
      <c r="I458" s="664">
        <v>11.74</v>
      </c>
      <c r="J458" s="664">
        <v>1</v>
      </c>
      <c r="K458" s="665">
        <v>11.74</v>
      </c>
    </row>
    <row r="459" spans="1:11" ht="14.4" customHeight="1" x14ac:dyDescent="0.3">
      <c r="A459" s="660" t="s">
        <v>563</v>
      </c>
      <c r="B459" s="661" t="s">
        <v>564</v>
      </c>
      <c r="C459" s="662" t="s">
        <v>580</v>
      </c>
      <c r="D459" s="663" t="s">
        <v>3251</v>
      </c>
      <c r="E459" s="662" t="s">
        <v>5698</v>
      </c>
      <c r="F459" s="663" t="s">
        <v>5699</v>
      </c>
      <c r="G459" s="662" t="s">
        <v>5220</v>
      </c>
      <c r="H459" s="662" t="s">
        <v>5221</v>
      </c>
      <c r="I459" s="664">
        <v>14.09</v>
      </c>
      <c r="J459" s="664">
        <v>1</v>
      </c>
      <c r="K459" s="665">
        <v>14.09</v>
      </c>
    </row>
    <row r="460" spans="1:11" ht="14.4" customHeight="1" x14ac:dyDescent="0.3">
      <c r="A460" s="660" t="s">
        <v>563</v>
      </c>
      <c r="B460" s="661" t="s">
        <v>564</v>
      </c>
      <c r="C460" s="662" t="s">
        <v>580</v>
      </c>
      <c r="D460" s="663" t="s">
        <v>3251</v>
      </c>
      <c r="E460" s="662" t="s">
        <v>5698</v>
      </c>
      <c r="F460" s="663" t="s">
        <v>5699</v>
      </c>
      <c r="G460" s="662" t="s">
        <v>4682</v>
      </c>
      <c r="H460" s="662" t="s">
        <v>4683</v>
      </c>
      <c r="I460" s="664">
        <v>7.1</v>
      </c>
      <c r="J460" s="664">
        <v>2</v>
      </c>
      <c r="K460" s="665">
        <v>14.2</v>
      </c>
    </row>
    <row r="461" spans="1:11" ht="14.4" customHeight="1" x14ac:dyDescent="0.3">
      <c r="A461" s="660" t="s">
        <v>563</v>
      </c>
      <c r="B461" s="661" t="s">
        <v>564</v>
      </c>
      <c r="C461" s="662" t="s">
        <v>580</v>
      </c>
      <c r="D461" s="663" t="s">
        <v>3251</v>
      </c>
      <c r="E461" s="662" t="s">
        <v>5698</v>
      </c>
      <c r="F461" s="663" t="s">
        <v>5699</v>
      </c>
      <c r="G461" s="662" t="s">
        <v>4688</v>
      </c>
      <c r="H461" s="662" t="s">
        <v>4689</v>
      </c>
      <c r="I461" s="664">
        <v>8.2799999999999994</v>
      </c>
      <c r="J461" s="664">
        <v>1</v>
      </c>
      <c r="K461" s="665">
        <v>8.2799999999999994</v>
      </c>
    </row>
    <row r="462" spans="1:11" ht="14.4" customHeight="1" x14ac:dyDescent="0.3">
      <c r="A462" s="660" t="s">
        <v>563</v>
      </c>
      <c r="B462" s="661" t="s">
        <v>564</v>
      </c>
      <c r="C462" s="662" t="s">
        <v>580</v>
      </c>
      <c r="D462" s="663" t="s">
        <v>3251</v>
      </c>
      <c r="E462" s="662" t="s">
        <v>5698</v>
      </c>
      <c r="F462" s="663" t="s">
        <v>5699</v>
      </c>
      <c r="G462" s="662" t="s">
        <v>4690</v>
      </c>
      <c r="H462" s="662" t="s">
        <v>4691</v>
      </c>
      <c r="I462" s="664">
        <v>5.92</v>
      </c>
      <c r="J462" s="664">
        <v>2</v>
      </c>
      <c r="K462" s="665">
        <v>11.83</v>
      </c>
    </row>
    <row r="463" spans="1:11" ht="14.4" customHeight="1" x14ac:dyDescent="0.3">
      <c r="A463" s="660" t="s">
        <v>563</v>
      </c>
      <c r="B463" s="661" t="s">
        <v>564</v>
      </c>
      <c r="C463" s="662" t="s">
        <v>580</v>
      </c>
      <c r="D463" s="663" t="s">
        <v>3251</v>
      </c>
      <c r="E463" s="662" t="s">
        <v>5698</v>
      </c>
      <c r="F463" s="663" t="s">
        <v>5699</v>
      </c>
      <c r="G463" s="662" t="s">
        <v>5222</v>
      </c>
      <c r="H463" s="662" t="s">
        <v>5223</v>
      </c>
      <c r="I463" s="664">
        <v>2.5499999999999998</v>
      </c>
      <c r="J463" s="664">
        <v>9</v>
      </c>
      <c r="K463" s="665">
        <v>22.92</v>
      </c>
    </row>
    <row r="464" spans="1:11" ht="14.4" customHeight="1" x14ac:dyDescent="0.3">
      <c r="A464" s="660" t="s">
        <v>563</v>
      </c>
      <c r="B464" s="661" t="s">
        <v>564</v>
      </c>
      <c r="C464" s="662" t="s">
        <v>580</v>
      </c>
      <c r="D464" s="663" t="s">
        <v>3251</v>
      </c>
      <c r="E464" s="662" t="s">
        <v>5698</v>
      </c>
      <c r="F464" s="663" t="s">
        <v>5699</v>
      </c>
      <c r="G464" s="662" t="s">
        <v>5224</v>
      </c>
      <c r="H464" s="662" t="s">
        <v>5225</v>
      </c>
      <c r="I464" s="664">
        <v>5.2766666666666673</v>
      </c>
      <c r="J464" s="664">
        <v>40</v>
      </c>
      <c r="K464" s="665">
        <v>211.10000000000002</v>
      </c>
    </row>
    <row r="465" spans="1:11" ht="14.4" customHeight="1" x14ac:dyDescent="0.3">
      <c r="A465" s="660" t="s">
        <v>563</v>
      </c>
      <c r="B465" s="661" t="s">
        <v>564</v>
      </c>
      <c r="C465" s="662" t="s">
        <v>580</v>
      </c>
      <c r="D465" s="663" t="s">
        <v>3251</v>
      </c>
      <c r="E465" s="662" t="s">
        <v>5698</v>
      </c>
      <c r="F465" s="663" t="s">
        <v>5699</v>
      </c>
      <c r="G465" s="662" t="s">
        <v>5226</v>
      </c>
      <c r="H465" s="662" t="s">
        <v>5227</v>
      </c>
      <c r="I465" s="664">
        <v>41.17</v>
      </c>
      <c r="J465" s="664">
        <v>100</v>
      </c>
      <c r="K465" s="665">
        <v>4117</v>
      </c>
    </row>
    <row r="466" spans="1:11" ht="14.4" customHeight="1" x14ac:dyDescent="0.3">
      <c r="A466" s="660" t="s">
        <v>563</v>
      </c>
      <c r="B466" s="661" t="s">
        <v>564</v>
      </c>
      <c r="C466" s="662" t="s">
        <v>580</v>
      </c>
      <c r="D466" s="663" t="s">
        <v>3251</v>
      </c>
      <c r="E466" s="662" t="s">
        <v>5698</v>
      </c>
      <c r="F466" s="663" t="s">
        <v>5699</v>
      </c>
      <c r="G466" s="662" t="s">
        <v>5228</v>
      </c>
      <c r="H466" s="662" t="s">
        <v>5229</v>
      </c>
      <c r="I466" s="664">
        <v>138</v>
      </c>
      <c r="J466" s="664">
        <v>15</v>
      </c>
      <c r="K466" s="665">
        <v>2070</v>
      </c>
    </row>
    <row r="467" spans="1:11" ht="14.4" customHeight="1" x14ac:dyDescent="0.3">
      <c r="A467" s="660" t="s">
        <v>563</v>
      </c>
      <c r="B467" s="661" t="s">
        <v>564</v>
      </c>
      <c r="C467" s="662" t="s">
        <v>580</v>
      </c>
      <c r="D467" s="663" t="s">
        <v>3251</v>
      </c>
      <c r="E467" s="662" t="s">
        <v>5698</v>
      </c>
      <c r="F467" s="663" t="s">
        <v>5699</v>
      </c>
      <c r="G467" s="662" t="s">
        <v>5230</v>
      </c>
      <c r="H467" s="662" t="s">
        <v>5231</v>
      </c>
      <c r="I467" s="664">
        <v>517.5</v>
      </c>
      <c r="J467" s="664">
        <v>30</v>
      </c>
      <c r="K467" s="665">
        <v>15525</v>
      </c>
    </row>
    <row r="468" spans="1:11" ht="14.4" customHeight="1" x14ac:dyDescent="0.3">
      <c r="A468" s="660" t="s">
        <v>563</v>
      </c>
      <c r="B468" s="661" t="s">
        <v>564</v>
      </c>
      <c r="C468" s="662" t="s">
        <v>580</v>
      </c>
      <c r="D468" s="663" t="s">
        <v>3251</v>
      </c>
      <c r="E468" s="662" t="s">
        <v>5700</v>
      </c>
      <c r="F468" s="663" t="s">
        <v>5701</v>
      </c>
      <c r="G468" s="662" t="s">
        <v>5232</v>
      </c>
      <c r="H468" s="662" t="s">
        <v>5233</v>
      </c>
      <c r="I468" s="664">
        <v>6945.64</v>
      </c>
      <c r="J468" s="664">
        <v>106</v>
      </c>
      <c r="K468" s="665">
        <v>736238.04999999993</v>
      </c>
    </row>
    <row r="469" spans="1:11" ht="14.4" customHeight="1" x14ac:dyDescent="0.3">
      <c r="A469" s="660" t="s">
        <v>563</v>
      </c>
      <c r="B469" s="661" t="s">
        <v>564</v>
      </c>
      <c r="C469" s="662" t="s">
        <v>580</v>
      </c>
      <c r="D469" s="663" t="s">
        <v>3251</v>
      </c>
      <c r="E469" s="662" t="s">
        <v>5700</v>
      </c>
      <c r="F469" s="663" t="s">
        <v>5701</v>
      </c>
      <c r="G469" s="662" t="s">
        <v>5234</v>
      </c>
      <c r="H469" s="662" t="s">
        <v>5235</v>
      </c>
      <c r="I469" s="664">
        <v>3112.18</v>
      </c>
      <c r="J469" s="664">
        <v>108</v>
      </c>
      <c r="K469" s="665">
        <v>336115.51</v>
      </c>
    </row>
    <row r="470" spans="1:11" ht="14.4" customHeight="1" x14ac:dyDescent="0.3">
      <c r="A470" s="660" t="s">
        <v>563</v>
      </c>
      <c r="B470" s="661" t="s">
        <v>564</v>
      </c>
      <c r="C470" s="662" t="s">
        <v>580</v>
      </c>
      <c r="D470" s="663" t="s">
        <v>3251</v>
      </c>
      <c r="E470" s="662" t="s">
        <v>5700</v>
      </c>
      <c r="F470" s="663" t="s">
        <v>5701</v>
      </c>
      <c r="G470" s="662" t="s">
        <v>5236</v>
      </c>
      <c r="H470" s="662" t="s">
        <v>5237</v>
      </c>
      <c r="I470" s="664">
        <v>1980.0400000000004</v>
      </c>
      <c r="J470" s="664">
        <v>145</v>
      </c>
      <c r="K470" s="665">
        <v>287106.38</v>
      </c>
    </row>
    <row r="471" spans="1:11" ht="14.4" customHeight="1" x14ac:dyDescent="0.3">
      <c r="A471" s="660" t="s">
        <v>563</v>
      </c>
      <c r="B471" s="661" t="s">
        <v>564</v>
      </c>
      <c r="C471" s="662" t="s">
        <v>580</v>
      </c>
      <c r="D471" s="663" t="s">
        <v>3251</v>
      </c>
      <c r="E471" s="662" t="s">
        <v>5700</v>
      </c>
      <c r="F471" s="663" t="s">
        <v>5701</v>
      </c>
      <c r="G471" s="662" t="s">
        <v>5238</v>
      </c>
      <c r="H471" s="662" t="s">
        <v>5239</v>
      </c>
      <c r="I471" s="664">
        <v>3112.18</v>
      </c>
      <c r="J471" s="664">
        <v>108</v>
      </c>
      <c r="K471" s="665">
        <v>336115.51</v>
      </c>
    </row>
    <row r="472" spans="1:11" ht="14.4" customHeight="1" x14ac:dyDescent="0.3">
      <c r="A472" s="660" t="s">
        <v>563</v>
      </c>
      <c r="B472" s="661" t="s">
        <v>564</v>
      </c>
      <c r="C472" s="662" t="s">
        <v>580</v>
      </c>
      <c r="D472" s="663" t="s">
        <v>3251</v>
      </c>
      <c r="E472" s="662" t="s">
        <v>5700</v>
      </c>
      <c r="F472" s="663" t="s">
        <v>5701</v>
      </c>
      <c r="G472" s="662" t="s">
        <v>5240</v>
      </c>
      <c r="H472" s="662" t="s">
        <v>5241</v>
      </c>
      <c r="I472" s="664">
        <v>2280</v>
      </c>
      <c r="J472" s="664">
        <v>106</v>
      </c>
      <c r="K472" s="665">
        <v>241680.33000000002</v>
      </c>
    </row>
    <row r="473" spans="1:11" ht="14.4" customHeight="1" x14ac:dyDescent="0.3">
      <c r="A473" s="660" t="s">
        <v>563</v>
      </c>
      <c r="B473" s="661" t="s">
        <v>564</v>
      </c>
      <c r="C473" s="662" t="s">
        <v>580</v>
      </c>
      <c r="D473" s="663" t="s">
        <v>3251</v>
      </c>
      <c r="E473" s="662" t="s">
        <v>5700</v>
      </c>
      <c r="F473" s="663" t="s">
        <v>5701</v>
      </c>
      <c r="G473" s="662" t="s">
        <v>5242</v>
      </c>
      <c r="H473" s="662" t="s">
        <v>5243</v>
      </c>
      <c r="I473" s="664">
        <v>10803</v>
      </c>
      <c r="J473" s="664">
        <v>66</v>
      </c>
      <c r="K473" s="665">
        <v>712998</v>
      </c>
    </row>
    <row r="474" spans="1:11" ht="14.4" customHeight="1" x14ac:dyDescent="0.3">
      <c r="A474" s="660" t="s">
        <v>563</v>
      </c>
      <c r="B474" s="661" t="s">
        <v>564</v>
      </c>
      <c r="C474" s="662" t="s">
        <v>580</v>
      </c>
      <c r="D474" s="663" t="s">
        <v>3251</v>
      </c>
      <c r="E474" s="662" t="s">
        <v>5700</v>
      </c>
      <c r="F474" s="663" t="s">
        <v>5701</v>
      </c>
      <c r="G474" s="662" t="s">
        <v>5244</v>
      </c>
      <c r="H474" s="662" t="s">
        <v>5245</v>
      </c>
      <c r="I474" s="664">
        <v>6685</v>
      </c>
      <c r="J474" s="664">
        <v>65</v>
      </c>
      <c r="K474" s="665">
        <v>434525</v>
      </c>
    </row>
    <row r="475" spans="1:11" ht="14.4" customHeight="1" x14ac:dyDescent="0.3">
      <c r="A475" s="660" t="s">
        <v>563</v>
      </c>
      <c r="B475" s="661" t="s">
        <v>564</v>
      </c>
      <c r="C475" s="662" t="s">
        <v>580</v>
      </c>
      <c r="D475" s="663" t="s">
        <v>3251</v>
      </c>
      <c r="E475" s="662" t="s">
        <v>5700</v>
      </c>
      <c r="F475" s="663" t="s">
        <v>5701</v>
      </c>
      <c r="G475" s="662" t="s">
        <v>5246</v>
      </c>
      <c r="H475" s="662" t="s">
        <v>5247</v>
      </c>
      <c r="I475" s="664">
        <v>37400.791666666664</v>
      </c>
      <c r="J475" s="664">
        <v>10</v>
      </c>
      <c r="K475" s="665">
        <v>373829.49</v>
      </c>
    </row>
    <row r="476" spans="1:11" ht="14.4" customHeight="1" x14ac:dyDescent="0.3">
      <c r="A476" s="660" t="s">
        <v>563</v>
      </c>
      <c r="B476" s="661" t="s">
        <v>564</v>
      </c>
      <c r="C476" s="662" t="s">
        <v>580</v>
      </c>
      <c r="D476" s="663" t="s">
        <v>3251</v>
      </c>
      <c r="E476" s="662" t="s">
        <v>5700</v>
      </c>
      <c r="F476" s="663" t="s">
        <v>5701</v>
      </c>
      <c r="G476" s="662" t="s">
        <v>5248</v>
      </c>
      <c r="H476" s="662" t="s">
        <v>5249</v>
      </c>
      <c r="I476" s="664">
        <v>8701.1099999999988</v>
      </c>
      <c r="J476" s="664">
        <v>39</v>
      </c>
      <c r="K476" s="665">
        <v>339343.29000000004</v>
      </c>
    </row>
    <row r="477" spans="1:11" ht="14.4" customHeight="1" x14ac:dyDescent="0.3">
      <c r="A477" s="660" t="s">
        <v>563</v>
      </c>
      <c r="B477" s="661" t="s">
        <v>564</v>
      </c>
      <c r="C477" s="662" t="s">
        <v>580</v>
      </c>
      <c r="D477" s="663" t="s">
        <v>3251</v>
      </c>
      <c r="E477" s="662" t="s">
        <v>5700</v>
      </c>
      <c r="F477" s="663" t="s">
        <v>5701</v>
      </c>
      <c r="G477" s="662" t="s">
        <v>5250</v>
      </c>
      <c r="H477" s="662" t="s">
        <v>5251</v>
      </c>
      <c r="I477" s="664">
        <v>16701.63</v>
      </c>
      <c r="J477" s="664">
        <v>16</v>
      </c>
      <c r="K477" s="665">
        <v>267226.08</v>
      </c>
    </row>
    <row r="478" spans="1:11" ht="14.4" customHeight="1" x14ac:dyDescent="0.3">
      <c r="A478" s="660" t="s">
        <v>563</v>
      </c>
      <c r="B478" s="661" t="s">
        <v>564</v>
      </c>
      <c r="C478" s="662" t="s">
        <v>580</v>
      </c>
      <c r="D478" s="663" t="s">
        <v>3251</v>
      </c>
      <c r="E478" s="662" t="s">
        <v>5700</v>
      </c>
      <c r="F478" s="663" t="s">
        <v>5701</v>
      </c>
      <c r="G478" s="662" t="s">
        <v>5252</v>
      </c>
      <c r="H478" s="662" t="s">
        <v>5253</v>
      </c>
      <c r="I478" s="664">
        <v>1212.42</v>
      </c>
      <c r="J478" s="664">
        <v>55</v>
      </c>
      <c r="K478" s="665">
        <v>66683.099999999991</v>
      </c>
    </row>
    <row r="479" spans="1:11" ht="14.4" customHeight="1" x14ac:dyDescent="0.3">
      <c r="A479" s="660" t="s">
        <v>563</v>
      </c>
      <c r="B479" s="661" t="s">
        <v>564</v>
      </c>
      <c r="C479" s="662" t="s">
        <v>580</v>
      </c>
      <c r="D479" s="663" t="s">
        <v>3251</v>
      </c>
      <c r="E479" s="662" t="s">
        <v>5700</v>
      </c>
      <c r="F479" s="663" t="s">
        <v>5701</v>
      </c>
      <c r="G479" s="662" t="s">
        <v>5254</v>
      </c>
      <c r="H479" s="662" t="s">
        <v>5255</v>
      </c>
      <c r="I479" s="664">
        <v>652.91999999999996</v>
      </c>
      <c r="J479" s="664">
        <v>80</v>
      </c>
      <c r="K479" s="665">
        <v>52233.279999999999</v>
      </c>
    </row>
    <row r="480" spans="1:11" ht="14.4" customHeight="1" x14ac:dyDescent="0.3">
      <c r="A480" s="660" t="s">
        <v>563</v>
      </c>
      <c r="B480" s="661" t="s">
        <v>564</v>
      </c>
      <c r="C480" s="662" t="s">
        <v>580</v>
      </c>
      <c r="D480" s="663" t="s">
        <v>3251</v>
      </c>
      <c r="E480" s="662" t="s">
        <v>5700</v>
      </c>
      <c r="F480" s="663" t="s">
        <v>5701</v>
      </c>
      <c r="G480" s="662" t="s">
        <v>4976</v>
      </c>
      <c r="H480" s="662" t="s">
        <v>4977</v>
      </c>
      <c r="I480" s="664">
        <v>26.016666666666666</v>
      </c>
      <c r="J480" s="664">
        <v>160</v>
      </c>
      <c r="K480" s="665">
        <v>4163</v>
      </c>
    </row>
    <row r="481" spans="1:11" ht="14.4" customHeight="1" x14ac:dyDescent="0.3">
      <c r="A481" s="660" t="s">
        <v>563</v>
      </c>
      <c r="B481" s="661" t="s">
        <v>564</v>
      </c>
      <c r="C481" s="662" t="s">
        <v>580</v>
      </c>
      <c r="D481" s="663" t="s">
        <v>3251</v>
      </c>
      <c r="E481" s="662" t="s">
        <v>5700</v>
      </c>
      <c r="F481" s="663" t="s">
        <v>5701</v>
      </c>
      <c r="G481" s="662" t="s">
        <v>4732</v>
      </c>
      <c r="H481" s="662" t="s">
        <v>4733</v>
      </c>
      <c r="I481" s="664">
        <v>2.9566666666666666</v>
      </c>
      <c r="J481" s="664">
        <v>60</v>
      </c>
      <c r="K481" s="665">
        <v>178.79999999999998</v>
      </c>
    </row>
    <row r="482" spans="1:11" ht="14.4" customHeight="1" x14ac:dyDescent="0.3">
      <c r="A482" s="660" t="s">
        <v>563</v>
      </c>
      <c r="B482" s="661" t="s">
        <v>564</v>
      </c>
      <c r="C482" s="662" t="s">
        <v>580</v>
      </c>
      <c r="D482" s="663" t="s">
        <v>3251</v>
      </c>
      <c r="E482" s="662" t="s">
        <v>5700</v>
      </c>
      <c r="F482" s="663" t="s">
        <v>5701</v>
      </c>
      <c r="G482" s="662" t="s">
        <v>4736</v>
      </c>
      <c r="H482" s="662" t="s">
        <v>4737</v>
      </c>
      <c r="I482" s="664">
        <v>11.144000000000002</v>
      </c>
      <c r="J482" s="664">
        <v>750</v>
      </c>
      <c r="K482" s="665">
        <v>8358</v>
      </c>
    </row>
    <row r="483" spans="1:11" ht="14.4" customHeight="1" x14ac:dyDescent="0.3">
      <c r="A483" s="660" t="s">
        <v>563</v>
      </c>
      <c r="B483" s="661" t="s">
        <v>564</v>
      </c>
      <c r="C483" s="662" t="s">
        <v>580</v>
      </c>
      <c r="D483" s="663" t="s">
        <v>3251</v>
      </c>
      <c r="E483" s="662" t="s">
        <v>5700</v>
      </c>
      <c r="F483" s="663" t="s">
        <v>5701</v>
      </c>
      <c r="G483" s="662" t="s">
        <v>5256</v>
      </c>
      <c r="H483" s="662" t="s">
        <v>5257</v>
      </c>
      <c r="I483" s="664">
        <v>9.67</v>
      </c>
      <c r="J483" s="664">
        <v>500</v>
      </c>
      <c r="K483" s="665">
        <v>4835</v>
      </c>
    </row>
    <row r="484" spans="1:11" ht="14.4" customHeight="1" x14ac:dyDescent="0.3">
      <c r="A484" s="660" t="s">
        <v>563</v>
      </c>
      <c r="B484" s="661" t="s">
        <v>564</v>
      </c>
      <c r="C484" s="662" t="s">
        <v>580</v>
      </c>
      <c r="D484" s="663" t="s">
        <v>3251</v>
      </c>
      <c r="E484" s="662" t="s">
        <v>5700</v>
      </c>
      <c r="F484" s="663" t="s">
        <v>5701</v>
      </c>
      <c r="G484" s="662" t="s">
        <v>4738</v>
      </c>
      <c r="H484" s="662" t="s">
        <v>4739</v>
      </c>
      <c r="I484" s="664">
        <v>1.0900000000000001</v>
      </c>
      <c r="J484" s="664">
        <v>2400</v>
      </c>
      <c r="K484" s="665">
        <v>2616</v>
      </c>
    </row>
    <row r="485" spans="1:11" ht="14.4" customHeight="1" x14ac:dyDescent="0.3">
      <c r="A485" s="660" t="s">
        <v>563</v>
      </c>
      <c r="B485" s="661" t="s">
        <v>564</v>
      </c>
      <c r="C485" s="662" t="s">
        <v>580</v>
      </c>
      <c r="D485" s="663" t="s">
        <v>3251</v>
      </c>
      <c r="E485" s="662" t="s">
        <v>5700</v>
      </c>
      <c r="F485" s="663" t="s">
        <v>5701</v>
      </c>
      <c r="G485" s="662" t="s">
        <v>4740</v>
      </c>
      <c r="H485" s="662" t="s">
        <v>4741</v>
      </c>
      <c r="I485" s="664">
        <v>1.6749999999999998</v>
      </c>
      <c r="J485" s="664">
        <v>1000</v>
      </c>
      <c r="K485" s="665">
        <v>1675</v>
      </c>
    </row>
    <row r="486" spans="1:11" ht="14.4" customHeight="1" x14ac:dyDescent="0.3">
      <c r="A486" s="660" t="s">
        <v>563</v>
      </c>
      <c r="B486" s="661" t="s">
        <v>564</v>
      </c>
      <c r="C486" s="662" t="s">
        <v>580</v>
      </c>
      <c r="D486" s="663" t="s">
        <v>3251</v>
      </c>
      <c r="E486" s="662" t="s">
        <v>5700</v>
      </c>
      <c r="F486" s="663" t="s">
        <v>5701</v>
      </c>
      <c r="G486" s="662" t="s">
        <v>4742</v>
      </c>
      <c r="H486" s="662" t="s">
        <v>4743</v>
      </c>
      <c r="I486" s="664">
        <v>0.48</v>
      </c>
      <c r="J486" s="664">
        <v>2200</v>
      </c>
      <c r="K486" s="665">
        <v>1056</v>
      </c>
    </row>
    <row r="487" spans="1:11" ht="14.4" customHeight="1" x14ac:dyDescent="0.3">
      <c r="A487" s="660" t="s">
        <v>563</v>
      </c>
      <c r="B487" s="661" t="s">
        <v>564</v>
      </c>
      <c r="C487" s="662" t="s">
        <v>580</v>
      </c>
      <c r="D487" s="663" t="s">
        <v>3251</v>
      </c>
      <c r="E487" s="662" t="s">
        <v>5700</v>
      </c>
      <c r="F487" s="663" t="s">
        <v>5701</v>
      </c>
      <c r="G487" s="662" t="s">
        <v>4744</v>
      </c>
      <c r="H487" s="662" t="s">
        <v>4745</v>
      </c>
      <c r="I487" s="664">
        <v>0.67</v>
      </c>
      <c r="J487" s="664">
        <v>1200</v>
      </c>
      <c r="K487" s="665">
        <v>804</v>
      </c>
    </row>
    <row r="488" spans="1:11" ht="14.4" customHeight="1" x14ac:dyDescent="0.3">
      <c r="A488" s="660" t="s">
        <v>563</v>
      </c>
      <c r="B488" s="661" t="s">
        <v>564</v>
      </c>
      <c r="C488" s="662" t="s">
        <v>580</v>
      </c>
      <c r="D488" s="663" t="s">
        <v>3251</v>
      </c>
      <c r="E488" s="662" t="s">
        <v>5700</v>
      </c>
      <c r="F488" s="663" t="s">
        <v>5701</v>
      </c>
      <c r="G488" s="662" t="s">
        <v>5258</v>
      </c>
      <c r="H488" s="662" t="s">
        <v>5259</v>
      </c>
      <c r="I488" s="664">
        <v>22.53</v>
      </c>
      <c r="J488" s="664">
        <v>18</v>
      </c>
      <c r="K488" s="665">
        <v>405.54</v>
      </c>
    </row>
    <row r="489" spans="1:11" ht="14.4" customHeight="1" x14ac:dyDescent="0.3">
      <c r="A489" s="660" t="s">
        <v>563</v>
      </c>
      <c r="B489" s="661" t="s">
        <v>564</v>
      </c>
      <c r="C489" s="662" t="s">
        <v>580</v>
      </c>
      <c r="D489" s="663" t="s">
        <v>3251</v>
      </c>
      <c r="E489" s="662" t="s">
        <v>5700</v>
      </c>
      <c r="F489" s="663" t="s">
        <v>5701</v>
      </c>
      <c r="G489" s="662" t="s">
        <v>4746</v>
      </c>
      <c r="H489" s="662" t="s">
        <v>4747</v>
      </c>
      <c r="I489" s="664">
        <v>3.14</v>
      </c>
      <c r="J489" s="664">
        <v>50</v>
      </c>
      <c r="K489" s="665">
        <v>157</v>
      </c>
    </row>
    <row r="490" spans="1:11" ht="14.4" customHeight="1" x14ac:dyDescent="0.3">
      <c r="A490" s="660" t="s">
        <v>563</v>
      </c>
      <c r="B490" s="661" t="s">
        <v>564</v>
      </c>
      <c r="C490" s="662" t="s">
        <v>580</v>
      </c>
      <c r="D490" s="663" t="s">
        <v>3251</v>
      </c>
      <c r="E490" s="662" t="s">
        <v>5700</v>
      </c>
      <c r="F490" s="663" t="s">
        <v>5701</v>
      </c>
      <c r="G490" s="662" t="s">
        <v>5260</v>
      </c>
      <c r="H490" s="662" t="s">
        <v>5261</v>
      </c>
      <c r="I490" s="664">
        <v>824.01</v>
      </c>
      <c r="J490" s="664">
        <v>130</v>
      </c>
      <c r="K490" s="665">
        <v>107121.3</v>
      </c>
    </row>
    <row r="491" spans="1:11" ht="14.4" customHeight="1" x14ac:dyDescent="0.3">
      <c r="A491" s="660" t="s">
        <v>563</v>
      </c>
      <c r="B491" s="661" t="s">
        <v>564</v>
      </c>
      <c r="C491" s="662" t="s">
        <v>580</v>
      </c>
      <c r="D491" s="663" t="s">
        <v>3251</v>
      </c>
      <c r="E491" s="662" t="s">
        <v>5700</v>
      </c>
      <c r="F491" s="663" t="s">
        <v>5701</v>
      </c>
      <c r="G491" s="662" t="s">
        <v>4752</v>
      </c>
      <c r="H491" s="662" t="s">
        <v>4753</v>
      </c>
      <c r="I491" s="664">
        <v>50.82</v>
      </c>
      <c r="J491" s="664">
        <v>150</v>
      </c>
      <c r="K491" s="665">
        <v>7622.9999999999991</v>
      </c>
    </row>
    <row r="492" spans="1:11" ht="14.4" customHeight="1" x14ac:dyDescent="0.3">
      <c r="A492" s="660" t="s">
        <v>563</v>
      </c>
      <c r="B492" s="661" t="s">
        <v>564</v>
      </c>
      <c r="C492" s="662" t="s">
        <v>580</v>
      </c>
      <c r="D492" s="663" t="s">
        <v>3251</v>
      </c>
      <c r="E492" s="662" t="s">
        <v>5700</v>
      </c>
      <c r="F492" s="663" t="s">
        <v>5701</v>
      </c>
      <c r="G492" s="662" t="s">
        <v>4754</v>
      </c>
      <c r="H492" s="662" t="s">
        <v>4755</v>
      </c>
      <c r="I492" s="664">
        <v>145.19999999999999</v>
      </c>
      <c r="J492" s="664">
        <v>10</v>
      </c>
      <c r="K492" s="665">
        <v>1452</v>
      </c>
    </row>
    <row r="493" spans="1:11" ht="14.4" customHeight="1" x14ac:dyDescent="0.3">
      <c r="A493" s="660" t="s">
        <v>563</v>
      </c>
      <c r="B493" s="661" t="s">
        <v>564</v>
      </c>
      <c r="C493" s="662" t="s">
        <v>580</v>
      </c>
      <c r="D493" s="663" t="s">
        <v>3251</v>
      </c>
      <c r="E493" s="662" t="s">
        <v>5700</v>
      </c>
      <c r="F493" s="663" t="s">
        <v>5701</v>
      </c>
      <c r="G493" s="662" t="s">
        <v>4984</v>
      </c>
      <c r="H493" s="662" t="s">
        <v>4985</v>
      </c>
      <c r="I493" s="664">
        <v>80.573999999999984</v>
      </c>
      <c r="J493" s="664">
        <v>340</v>
      </c>
      <c r="K493" s="665">
        <v>27395.4</v>
      </c>
    </row>
    <row r="494" spans="1:11" ht="14.4" customHeight="1" x14ac:dyDescent="0.3">
      <c r="A494" s="660" t="s">
        <v>563</v>
      </c>
      <c r="B494" s="661" t="s">
        <v>564</v>
      </c>
      <c r="C494" s="662" t="s">
        <v>580</v>
      </c>
      <c r="D494" s="663" t="s">
        <v>3251</v>
      </c>
      <c r="E494" s="662" t="s">
        <v>5700</v>
      </c>
      <c r="F494" s="663" t="s">
        <v>5701</v>
      </c>
      <c r="G494" s="662" t="s">
        <v>4986</v>
      </c>
      <c r="H494" s="662" t="s">
        <v>4987</v>
      </c>
      <c r="I494" s="664">
        <v>139.15</v>
      </c>
      <c r="J494" s="664">
        <v>1080</v>
      </c>
      <c r="K494" s="665">
        <v>150282</v>
      </c>
    </row>
    <row r="495" spans="1:11" ht="14.4" customHeight="1" x14ac:dyDescent="0.3">
      <c r="A495" s="660" t="s">
        <v>563</v>
      </c>
      <c r="B495" s="661" t="s">
        <v>564</v>
      </c>
      <c r="C495" s="662" t="s">
        <v>580</v>
      </c>
      <c r="D495" s="663" t="s">
        <v>3251</v>
      </c>
      <c r="E495" s="662" t="s">
        <v>5700</v>
      </c>
      <c r="F495" s="663" t="s">
        <v>5701</v>
      </c>
      <c r="G495" s="662" t="s">
        <v>5262</v>
      </c>
      <c r="H495" s="662" t="s">
        <v>5263</v>
      </c>
      <c r="I495" s="664">
        <v>191.51</v>
      </c>
      <c r="J495" s="664">
        <v>324</v>
      </c>
      <c r="K495" s="665">
        <v>62048.25</v>
      </c>
    </row>
    <row r="496" spans="1:11" ht="14.4" customHeight="1" x14ac:dyDescent="0.3">
      <c r="A496" s="660" t="s">
        <v>563</v>
      </c>
      <c r="B496" s="661" t="s">
        <v>564</v>
      </c>
      <c r="C496" s="662" t="s">
        <v>580</v>
      </c>
      <c r="D496" s="663" t="s">
        <v>3251</v>
      </c>
      <c r="E496" s="662" t="s">
        <v>5700</v>
      </c>
      <c r="F496" s="663" t="s">
        <v>5701</v>
      </c>
      <c r="G496" s="662" t="s">
        <v>4990</v>
      </c>
      <c r="H496" s="662" t="s">
        <v>4991</v>
      </c>
      <c r="I496" s="664">
        <v>61.106000000000009</v>
      </c>
      <c r="J496" s="664">
        <v>300</v>
      </c>
      <c r="K496" s="665">
        <v>18331.7</v>
      </c>
    </row>
    <row r="497" spans="1:11" ht="14.4" customHeight="1" x14ac:dyDescent="0.3">
      <c r="A497" s="660" t="s">
        <v>563</v>
      </c>
      <c r="B497" s="661" t="s">
        <v>564</v>
      </c>
      <c r="C497" s="662" t="s">
        <v>580</v>
      </c>
      <c r="D497" s="663" t="s">
        <v>3251</v>
      </c>
      <c r="E497" s="662" t="s">
        <v>5700</v>
      </c>
      <c r="F497" s="663" t="s">
        <v>5701</v>
      </c>
      <c r="G497" s="662" t="s">
        <v>4992</v>
      </c>
      <c r="H497" s="662" t="s">
        <v>4993</v>
      </c>
      <c r="I497" s="664">
        <v>45.47</v>
      </c>
      <c r="J497" s="664">
        <v>160</v>
      </c>
      <c r="K497" s="665">
        <v>7254.95</v>
      </c>
    </row>
    <row r="498" spans="1:11" ht="14.4" customHeight="1" x14ac:dyDescent="0.3">
      <c r="A498" s="660" t="s">
        <v>563</v>
      </c>
      <c r="B498" s="661" t="s">
        <v>564</v>
      </c>
      <c r="C498" s="662" t="s">
        <v>580</v>
      </c>
      <c r="D498" s="663" t="s">
        <v>3251</v>
      </c>
      <c r="E498" s="662" t="s">
        <v>5700</v>
      </c>
      <c r="F498" s="663" t="s">
        <v>5701</v>
      </c>
      <c r="G498" s="662" t="s">
        <v>5264</v>
      </c>
      <c r="H498" s="662" t="s">
        <v>5265</v>
      </c>
      <c r="I498" s="664">
        <v>83.653333333333336</v>
      </c>
      <c r="J498" s="664">
        <v>30</v>
      </c>
      <c r="K498" s="665">
        <v>2509.54</v>
      </c>
    </row>
    <row r="499" spans="1:11" ht="14.4" customHeight="1" x14ac:dyDescent="0.3">
      <c r="A499" s="660" t="s">
        <v>563</v>
      </c>
      <c r="B499" s="661" t="s">
        <v>564</v>
      </c>
      <c r="C499" s="662" t="s">
        <v>580</v>
      </c>
      <c r="D499" s="663" t="s">
        <v>3251</v>
      </c>
      <c r="E499" s="662" t="s">
        <v>5700</v>
      </c>
      <c r="F499" s="663" t="s">
        <v>5701</v>
      </c>
      <c r="G499" s="662" t="s">
        <v>5266</v>
      </c>
      <c r="H499" s="662" t="s">
        <v>5267</v>
      </c>
      <c r="I499" s="664">
        <v>699.38</v>
      </c>
      <c r="J499" s="664">
        <v>10</v>
      </c>
      <c r="K499" s="665">
        <v>6993.8</v>
      </c>
    </row>
    <row r="500" spans="1:11" ht="14.4" customHeight="1" x14ac:dyDescent="0.3">
      <c r="A500" s="660" t="s">
        <v>563</v>
      </c>
      <c r="B500" s="661" t="s">
        <v>564</v>
      </c>
      <c r="C500" s="662" t="s">
        <v>580</v>
      </c>
      <c r="D500" s="663" t="s">
        <v>3251</v>
      </c>
      <c r="E500" s="662" t="s">
        <v>5700</v>
      </c>
      <c r="F500" s="663" t="s">
        <v>5701</v>
      </c>
      <c r="G500" s="662" t="s">
        <v>4994</v>
      </c>
      <c r="H500" s="662" t="s">
        <v>4995</v>
      </c>
      <c r="I500" s="664">
        <v>2.786</v>
      </c>
      <c r="J500" s="664">
        <v>1800</v>
      </c>
      <c r="K500" s="665">
        <v>5016</v>
      </c>
    </row>
    <row r="501" spans="1:11" ht="14.4" customHeight="1" x14ac:dyDescent="0.3">
      <c r="A501" s="660" t="s">
        <v>563</v>
      </c>
      <c r="B501" s="661" t="s">
        <v>564</v>
      </c>
      <c r="C501" s="662" t="s">
        <v>580</v>
      </c>
      <c r="D501" s="663" t="s">
        <v>3251</v>
      </c>
      <c r="E501" s="662" t="s">
        <v>5700</v>
      </c>
      <c r="F501" s="663" t="s">
        <v>5701</v>
      </c>
      <c r="G501" s="662" t="s">
        <v>5268</v>
      </c>
      <c r="H501" s="662" t="s">
        <v>5269</v>
      </c>
      <c r="I501" s="664">
        <v>140.12</v>
      </c>
      <c r="J501" s="664">
        <v>40</v>
      </c>
      <c r="K501" s="665">
        <v>5604.72</v>
      </c>
    </row>
    <row r="502" spans="1:11" ht="14.4" customHeight="1" x14ac:dyDescent="0.3">
      <c r="A502" s="660" t="s">
        <v>563</v>
      </c>
      <c r="B502" s="661" t="s">
        <v>564</v>
      </c>
      <c r="C502" s="662" t="s">
        <v>580</v>
      </c>
      <c r="D502" s="663" t="s">
        <v>3251</v>
      </c>
      <c r="E502" s="662" t="s">
        <v>5700</v>
      </c>
      <c r="F502" s="663" t="s">
        <v>5701</v>
      </c>
      <c r="G502" s="662" t="s">
        <v>5270</v>
      </c>
      <c r="H502" s="662" t="s">
        <v>5271</v>
      </c>
      <c r="I502" s="664">
        <v>824.01</v>
      </c>
      <c r="J502" s="664">
        <v>130</v>
      </c>
      <c r="K502" s="665">
        <v>107121.3</v>
      </c>
    </row>
    <row r="503" spans="1:11" ht="14.4" customHeight="1" x14ac:dyDescent="0.3">
      <c r="A503" s="660" t="s">
        <v>563</v>
      </c>
      <c r="B503" s="661" t="s">
        <v>564</v>
      </c>
      <c r="C503" s="662" t="s">
        <v>580</v>
      </c>
      <c r="D503" s="663" t="s">
        <v>3251</v>
      </c>
      <c r="E503" s="662" t="s">
        <v>5700</v>
      </c>
      <c r="F503" s="663" t="s">
        <v>5701</v>
      </c>
      <c r="G503" s="662" t="s">
        <v>5272</v>
      </c>
      <c r="H503" s="662" t="s">
        <v>5273</v>
      </c>
      <c r="I503" s="664">
        <v>699.38</v>
      </c>
      <c r="J503" s="664">
        <v>10</v>
      </c>
      <c r="K503" s="665">
        <v>6993.8</v>
      </c>
    </row>
    <row r="504" spans="1:11" ht="14.4" customHeight="1" x14ac:dyDescent="0.3">
      <c r="A504" s="660" t="s">
        <v>563</v>
      </c>
      <c r="B504" s="661" t="s">
        <v>564</v>
      </c>
      <c r="C504" s="662" t="s">
        <v>580</v>
      </c>
      <c r="D504" s="663" t="s">
        <v>3251</v>
      </c>
      <c r="E504" s="662" t="s">
        <v>5700</v>
      </c>
      <c r="F504" s="663" t="s">
        <v>5701</v>
      </c>
      <c r="G504" s="662" t="s">
        <v>5274</v>
      </c>
      <c r="H504" s="662" t="s">
        <v>5275</v>
      </c>
      <c r="I504" s="664">
        <v>156.19999999999999</v>
      </c>
      <c r="J504" s="664">
        <v>200</v>
      </c>
      <c r="K504" s="665">
        <v>31239.79</v>
      </c>
    </row>
    <row r="505" spans="1:11" ht="14.4" customHeight="1" x14ac:dyDescent="0.3">
      <c r="A505" s="660" t="s">
        <v>563</v>
      </c>
      <c r="B505" s="661" t="s">
        <v>564</v>
      </c>
      <c r="C505" s="662" t="s">
        <v>580</v>
      </c>
      <c r="D505" s="663" t="s">
        <v>3251</v>
      </c>
      <c r="E505" s="662" t="s">
        <v>5700</v>
      </c>
      <c r="F505" s="663" t="s">
        <v>5701</v>
      </c>
      <c r="G505" s="662" t="s">
        <v>5276</v>
      </c>
      <c r="H505" s="662" t="s">
        <v>5277</v>
      </c>
      <c r="I505" s="664">
        <v>105.27</v>
      </c>
      <c r="J505" s="664">
        <v>275</v>
      </c>
      <c r="K505" s="665">
        <v>28949.25</v>
      </c>
    </row>
    <row r="506" spans="1:11" ht="14.4" customHeight="1" x14ac:dyDescent="0.3">
      <c r="A506" s="660" t="s">
        <v>563</v>
      </c>
      <c r="B506" s="661" t="s">
        <v>564</v>
      </c>
      <c r="C506" s="662" t="s">
        <v>580</v>
      </c>
      <c r="D506" s="663" t="s">
        <v>3251</v>
      </c>
      <c r="E506" s="662" t="s">
        <v>5700</v>
      </c>
      <c r="F506" s="663" t="s">
        <v>5701</v>
      </c>
      <c r="G506" s="662" t="s">
        <v>5278</v>
      </c>
      <c r="H506" s="662" t="s">
        <v>5279</v>
      </c>
      <c r="I506" s="664">
        <v>34</v>
      </c>
      <c r="J506" s="664">
        <v>370</v>
      </c>
      <c r="K506" s="665">
        <v>12580</v>
      </c>
    </row>
    <row r="507" spans="1:11" ht="14.4" customHeight="1" x14ac:dyDescent="0.3">
      <c r="A507" s="660" t="s">
        <v>563</v>
      </c>
      <c r="B507" s="661" t="s">
        <v>564</v>
      </c>
      <c r="C507" s="662" t="s">
        <v>580</v>
      </c>
      <c r="D507" s="663" t="s">
        <v>3251</v>
      </c>
      <c r="E507" s="662" t="s">
        <v>5700</v>
      </c>
      <c r="F507" s="663" t="s">
        <v>5701</v>
      </c>
      <c r="G507" s="662" t="s">
        <v>5002</v>
      </c>
      <c r="H507" s="662" t="s">
        <v>5003</v>
      </c>
      <c r="I507" s="664">
        <v>9.68</v>
      </c>
      <c r="J507" s="664">
        <v>180</v>
      </c>
      <c r="K507" s="665">
        <v>1742.4</v>
      </c>
    </row>
    <row r="508" spans="1:11" ht="14.4" customHeight="1" x14ac:dyDescent="0.3">
      <c r="A508" s="660" t="s">
        <v>563</v>
      </c>
      <c r="B508" s="661" t="s">
        <v>564</v>
      </c>
      <c r="C508" s="662" t="s">
        <v>580</v>
      </c>
      <c r="D508" s="663" t="s">
        <v>3251</v>
      </c>
      <c r="E508" s="662" t="s">
        <v>5700</v>
      </c>
      <c r="F508" s="663" t="s">
        <v>5701</v>
      </c>
      <c r="G508" s="662" t="s">
        <v>4770</v>
      </c>
      <c r="H508" s="662" t="s">
        <v>4771</v>
      </c>
      <c r="I508" s="664">
        <v>26.013333333333332</v>
      </c>
      <c r="J508" s="664">
        <v>400</v>
      </c>
      <c r="K508" s="665">
        <v>10406.599999999999</v>
      </c>
    </row>
    <row r="509" spans="1:11" ht="14.4" customHeight="1" x14ac:dyDescent="0.3">
      <c r="A509" s="660" t="s">
        <v>563</v>
      </c>
      <c r="B509" s="661" t="s">
        <v>564</v>
      </c>
      <c r="C509" s="662" t="s">
        <v>580</v>
      </c>
      <c r="D509" s="663" t="s">
        <v>3251</v>
      </c>
      <c r="E509" s="662" t="s">
        <v>5700</v>
      </c>
      <c r="F509" s="663" t="s">
        <v>5701</v>
      </c>
      <c r="G509" s="662" t="s">
        <v>4772</v>
      </c>
      <c r="H509" s="662" t="s">
        <v>4773</v>
      </c>
      <c r="I509" s="664">
        <v>26.013749999999998</v>
      </c>
      <c r="J509" s="664">
        <v>400</v>
      </c>
      <c r="K509" s="665">
        <v>10405.65</v>
      </c>
    </row>
    <row r="510" spans="1:11" ht="14.4" customHeight="1" x14ac:dyDescent="0.3">
      <c r="A510" s="660" t="s">
        <v>563</v>
      </c>
      <c r="B510" s="661" t="s">
        <v>564</v>
      </c>
      <c r="C510" s="662" t="s">
        <v>580</v>
      </c>
      <c r="D510" s="663" t="s">
        <v>3251</v>
      </c>
      <c r="E510" s="662" t="s">
        <v>5700</v>
      </c>
      <c r="F510" s="663" t="s">
        <v>5701</v>
      </c>
      <c r="G510" s="662" t="s">
        <v>5006</v>
      </c>
      <c r="H510" s="662" t="s">
        <v>5007</v>
      </c>
      <c r="I510" s="664">
        <v>4.2300000000000004</v>
      </c>
      <c r="J510" s="664">
        <v>50</v>
      </c>
      <c r="K510" s="665">
        <v>211.5</v>
      </c>
    </row>
    <row r="511" spans="1:11" ht="14.4" customHeight="1" x14ac:dyDescent="0.3">
      <c r="A511" s="660" t="s">
        <v>563</v>
      </c>
      <c r="B511" s="661" t="s">
        <v>564</v>
      </c>
      <c r="C511" s="662" t="s">
        <v>580</v>
      </c>
      <c r="D511" s="663" t="s">
        <v>3251</v>
      </c>
      <c r="E511" s="662" t="s">
        <v>5700</v>
      </c>
      <c r="F511" s="663" t="s">
        <v>5701</v>
      </c>
      <c r="G511" s="662" t="s">
        <v>4790</v>
      </c>
      <c r="H511" s="662" t="s">
        <v>4791</v>
      </c>
      <c r="I511" s="664">
        <v>7.16</v>
      </c>
      <c r="J511" s="664">
        <v>300</v>
      </c>
      <c r="K511" s="665">
        <v>2148</v>
      </c>
    </row>
    <row r="512" spans="1:11" ht="14.4" customHeight="1" x14ac:dyDescent="0.3">
      <c r="A512" s="660" t="s">
        <v>563</v>
      </c>
      <c r="B512" s="661" t="s">
        <v>564</v>
      </c>
      <c r="C512" s="662" t="s">
        <v>580</v>
      </c>
      <c r="D512" s="663" t="s">
        <v>3251</v>
      </c>
      <c r="E512" s="662" t="s">
        <v>5700</v>
      </c>
      <c r="F512" s="663" t="s">
        <v>5701</v>
      </c>
      <c r="G512" s="662" t="s">
        <v>5280</v>
      </c>
      <c r="H512" s="662" t="s">
        <v>5281</v>
      </c>
      <c r="I512" s="664">
        <v>33.880000000000003</v>
      </c>
      <c r="J512" s="664">
        <v>6</v>
      </c>
      <c r="K512" s="665">
        <v>203.28000000000003</v>
      </c>
    </row>
    <row r="513" spans="1:11" ht="14.4" customHeight="1" x14ac:dyDescent="0.3">
      <c r="A513" s="660" t="s">
        <v>563</v>
      </c>
      <c r="B513" s="661" t="s">
        <v>564</v>
      </c>
      <c r="C513" s="662" t="s">
        <v>580</v>
      </c>
      <c r="D513" s="663" t="s">
        <v>3251</v>
      </c>
      <c r="E513" s="662" t="s">
        <v>5700</v>
      </c>
      <c r="F513" s="663" t="s">
        <v>5701</v>
      </c>
      <c r="G513" s="662" t="s">
        <v>5010</v>
      </c>
      <c r="H513" s="662" t="s">
        <v>5011</v>
      </c>
      <c r="I513" s="664">
        <v>878.46</v>
      </c>
      <c r="J513" s="664">
        <v>51</v>
      </c>
      <c r="K513" s="665">
        <v>44801.46</v>
      </c>
    </row>
    <row r="514" spans="1:11" ht="14.4" customHeight="1" x14ac:dyDescent="0.3">
      <c r="A514" s="660" t="s">
        <v>563</v>
      </c>
      <c r="B514" s="661" t="s">
        <v>564</v>
      </c>
      <c r="C514" s="662" t="s">
        <v>580</v>
      </c>
      <c r="D514" s="663" t="s">
        <v>3251</v>
      </c>
      <c r="E514" s="662" t="s">
        <v>5700</v>
      </c>
      <c r="F514" s="663" t="s">
        <v>5701</v>
      </c>
      <c r="G514" s="662" t="s">
        <v>5282</v>
      </c>
      <c r="H514" s="662" t="s">
        <v>5283</v>
      </c>
      <c r="I514" s="664">
        <v>587.72</v>
      </c>
      <c r="J514" s="664">
        <v>192</v>
      </c>
      <c r="K514" s="665">
        <v>112842.61000000002</v>
      </c>
    </row>
    <row r="515" spans="1:11" ht="14.4" customHeight="1" x14ac:dyDescent="0.3">
      <c r="A515" s="660" t="s">
        <v>563</v>
      </c>
      <c r="B515" s="661" t="s">
        <v>564</v>
      </c>
      <c r="C515" s="662" t="s">
        <v>580</v>
      </c>
      <c r="D515" s="663" t="s">
        <v>3251</v>
      </c>
      <c r="E515" s="662" t="s">
        <v>5700</v>
      </c>
      <c r="F515" s="663" t="s">
        <v>5701</v>
      </c>
      <c r="G515" s="662" t="s">
        <v>5284</v>
      </c>
      <c r="H515" s="662" t="s">
        <v>5285</v>
      </c>
      <c r="I515" s="664">
        <v>653.4</v>
      </c>
      <c r="J515" s="664">
        <v>10</v>
      </c>
      <c r="K515" s="665">
        <v>6534</v>
      </c>
    </row>
    <row r="516" spans="1:11" ht="14.4" customHeight="1" x14ac:dyDescent="0.3">
      <c r="A516" s="660" t="s">
        <v>563</v>
      </c>
      <c r="B516" s="661" t="s">
        <v>564</v>
      </c>
      <c r="C516" s="662" t="s">
        <v>580</v>
      </c>
      <c r="D516" s="663" t="s">
        <v>3251</v>
      </c>
      <c r="E516" s="662" t="s">
        <v>5700</v>
      </c>
      <c r="F516" s="663" t="s">
        <v>5701</v>
      </c>
      <c r="G516" s="662" t="s">
        <v>5012</v>
      </c>
      <c r="H516" s="662" t="s">
        <v>5013</v>
      </c>
      <c r="I516" s="664">
        <v>1249.6666666666667</v>
      </c>
      <c r="J516" s="664">
        <v>30</v>
      </c>
      <c r="K516" s="665">
        <v>37489.97</v>
      </c>
    </row>
    <row r="517" spans="1:11" ht="14.4" customHeight="1" x14ac:dyDescent="0.3">
      <c r="A517" s="660" t="s">
        <v>563</v>
      </c>
      <c r="B517" s="661" t="s">
        <v>564</v>
      </c>
      <c r="C517" s="662" t="s">
        <v>580</v>
      </c>
      <c r="D517" s="663" t="s">
        <v>3251</v>
      </c>
      <c r="E517" s="662" t="s">
        <v>5700</v>
      </c>
      <c r="F517" s="663" t="s">
        <v>5701</v>
      </c>
      <c r="G517" s="662" t="s">
        <v>5016</v>
      </c>
      <c r="H517" s="662" t="s">
        <v>5017</v>
      </c>
      <c r="I517" s="664">
        <v>21.22</v>
      </c>
      <c r="J517" s="664">
        <v>350</v>
      </c>
      <c r="K517" s="665">
        <v>7427.6100000000006</v>
      </c>
    </row>
    <row r="518" spans="1:11" ht="14.4" customHeight="1" x14ac:dyDescent="0.3">
      <c r="A518" s="660" t="s">
        <v>563</v>
      </c>
      <c r="B518" s="661" t="s">
        <v>564</v>
      </c>
      <c r="C518" s="662" t="s">
        <v>580</v>
      </c>
      <c r="D518" s="663" t="s">
        <v>3251</v>
      </c>
      <c r="E518" s="662" t="s">
        <v>5700</v>
      </c>
      <c r="F518" s="663" t="s">
        <v>5701</v>
      </c>
      <c r="G518" s="662" t="s">
        <v>5286</v>
      </c>
      <c r="H518" s="662" t="s">
        <v>5287</v>
      </c>
      <c r="I518" s="664">
        <v>699.38</v>
      </c>
      <c r="J518" s="664">
        <v>20</v>
      </c>
      <c r="K518" s="665">
        <v>13987.6</v>
      </c>
    </row>
    <row r="519" spans="1:11" ht="14.4" customHeight="1" x14ac:dyDescent="0.3">
      <c r="A519" s="660" t="s">
        <v>563</v>
      </c>
      <c r="B519" s="661" t="s">
        <v>564</v>
      </c>
      <c r="C519" s="662" t="s">
        <v>580</v>
      </c>
      <c r="D519" s="663" t="s">
        <v>3251</v>
      </c>
      <c r="E519" s="662" t="s">
        <v>5700</v>
      </c>
      <c r="F519" s="663" t="s">
        <v>5701</v>
      </c>
      <c r="G519" s="662" t="s">
        <v>4800</v>
      </c>
      <c r="H519" s="662" t="s">
        <v>4801</v>
      </c>
      <c r="I519" s="664">
        <v>2.91</v>
      </c>
      <c r="J519" s="664">
        <v>100</v>
      </c>
      <c r="K519" s="665">
        <v>291</v>
      </c>
    </row>
    <row r="520" spans="1:11" ht="14.4" customHeight="1" x14ac:dyDescent="0.3">
      <c r="A520" s="660" t="s">
        <v>563</v>
      </c>
      <c r="B520" s="661" t="s">
        <v>564</v>
      </c>
      <c r="C520" s="662" t="s">
        <v>580</v>
      </c>
      <c r="D520" s="663" t="s">
        <v>3251</v>
      </c>
      <c r="E520" s="662" t="s">
        <v>5700</v>
      </c>
      <c r="F520" s="663" t="s">
        <v>5701</v>
      </c>
      <c r="G520" s="662" t="s">
        <v>5288</v>
      </c>
      <c r="H520" s="662" t="s">
        <v>5289</v>
      </c>
      <c r="I520" s="664">
        <v>2.91</v>
      </c>
      <c r="J520" s="664">
        <v>100</v>
      </c>
      <c r="K520" s="665">
        <v>291</v>
      </c>
    </row>
    <row r="521" spans="1:11" ht="14.4" customHeight="1" x14ac:dyDescent="0.3">
      <c r="A521" s="660" t="s">
        <v>563</v>
      </c>
      <c r="B521" s="661" t="s">
        <v>564</v>
      </c>
      <c r="C521" s="662" t="s">
        <v>580</v>
      </c>
      <c r="D521" s="663" t="s">
        <v>3251</v>
      </c>
      <c r="E521" s="662" t="s">
        <v>5700</v>
      </c>
      <c r="F521" s="663" t="s">
        <v>5701</v>
      </c>
      <c r="G521" s="662" t="s">
        <v>5290</v>
      </c>
      <c r="H521" s="662" t="s">
        <v>5291</v>
      </c>
      <c r="I521" s="664">
        <v>45.13</v>
      </c>
      <c r="J521" s="664">
        <v>20</v>
      </c>
      <c r="K521" s="665">
        <v>902.66</v>
      </c>
    </row>
    <row r="522" spans="1:11" ht="14.4" customHeight="1" x14ac:dyDescent="0.3">
      <c r="A522" s="660" t="s">
        <v>563</v>
      </c>
      <c r="B522" s="661" t="s">
        <v>564</v>
      </c>
      <c r="C522" s="662" t="s">
        <v>580</v>
      </c>
      <c r="D522" s="663" t="s">
        <v>3251</v>
      </c>
      <c r="E522" s="662" t="s">
        <v>5700</v>
      </c>
      <c r="F522" s="663" t="s">
        <v>5701</v>
      </c>
      <c r="G522" s="662" t="s">
        <v>5292</v>
      </c>
      <c r="H522" s="662" t="s">
        <v>5293</v>
      </c>
      <c r="I522" s="664">
        <v>11.5</v>
      </c>
      <c r="J522" s="664">
        <v>10</v>
      </c>
      <c r="K522" s="665">
        <v>115</v>
      </c>
    </row>
    <row r="523" spans="1:11" ht="14.4" customHeight="1" x14ac:dyDescent="0.3">
      <c r="A523" s="660" t="s">
        <v>563</v>
      </c>
      <c r="B523" s="661" t="s">
        <v>564</v>
      </c>
      <c r="C523" s="662" t="s">
        <v>580</v>
      </c>
      <c r="D523" s="663" t="s">
        <v>3251</v>
      </c>
      <c r="E523" s="662" t="s">
        <v>5700</v>
      </c>
      <c r="F523" s="663" t="s">
        <v>5701</v>
      </c>
      <c r="G523" s="662" t="s">
        <v>5294</v>
      </c>
      <c r="H523" s="662" t="s">
        <v>5295</v>
      </c>
      <c r="I523" s="664">
        <v>17.98</v>
      </c>
      <c r="J523" s="664">
        <v>50</v>
      </c>
      <c r="K523" s="665">
        <v>899.03</v>
      </c>
    </row>
    <row r="524" spans="1:11" ht="14.4" customHeight="1" x14ac:dyDescent="0.3">
      <c r="A524" s="660" t="s">
        <v>563</v>
      </c>
      <c r="B524" s="661" t="s">
        <v>564</v>
      </c>
      <c r="C524" s="662" t="s">
        <v>580</v>
      </c>
      <c r="D524" s="663" t="s">
        <v>3251</v>
      </c>
      <c r="E524" s="662" t="s">
        <v>5700</v>
      </c>
      <c r="F524" s="663" t="s">
        <v>5701</v>
      </c>
      <c r="G524" s="662" t="s">
        <v>5038</v>
      </c>
      <c r="H524" s="662" t="s">
        <v>5039</v>
      </c>
      <c r="I524" s="664">
        <v>148.56</v>
      </c>
      <c r="J524" s="664">
        <v>90</v>
      </c>
      <c r="K524" s="665">
        <v>13370.5</v>
      </c>
    </row>
    <row r="525" spans="1:11" ht="14.4" customHeight="1" x14ac:dyDescent="0.3">
      <c r="A525" s="660" t="s">
        <v>563</v>
      </c>
      <c r="B525" s="661" t="s">
        <v>564</v>
      </c>
      <c r="C525" s="662" t="s">
        <v>580</v>
      </c>
      <c r="D525" s="663" t="s">
        <v>3251</v>
      </c>
      <c r="E525" s="662" t="s">
        <v>5700</v>
      </c>
      <c r="F525" s="663" t="s">
        <v>5701</v>
      </c>
      <c r="G525" s="662" t="s">
        <v>5296</v>
      </c>
      <c r="H525" s="662" t="s">
        <v>5297</v>
      </c>
      <c r="I525" s="664">
        <v>115</v>
      </c>
      <c r="J525" s="664">
        <v>192</v>
      </c>
      <c r="K525" s="665">
        <v>22080</v>
      </c>
    </row>
    <row r="526" spans="1:11" ht="14.4" customHeight="1" x14ac:dyDescent="0.3">
      <c r="A526" s="660" t="s">
        <v>563</v>
      </c>
      <c r="B526" s="661" t="s">
        <v>564</v>
      </c>
      <c r="C526" s="662" t="s">
        <v>580</v>
      </c>
      <c r="D526" s="663" t="s">
        <v>3251</v>
      </c>
      <c r="E526" s="662" t="s">
        <v>5700</v>
      </c>
      <c r="F526" s="663" t="s">
        <v>5701</v>
      </c>
      <c r="G526" s="662" t="s">
        <v>4810</v>
      </c>
      <c r="H526" s="662" t="s">
        <v>4811</v>
      </c>
      <c r="I526" s="664">
        <v>15.001999999999999</v>
      </c>
      <c r="J526" s="664">
        <v>110</v>
      </c>
      <c r="K526" s="665">
        <v>1650.3</v>
      </c>
    </row>
    <row r="527" spans="1:11" ht="14.4" customHeight="1" x14ac:dyDescent="0.3">
      <c r="A527" s="660" t="s">
        <v>563</v>
      </c>
      <c r="B527" s="661" t="s">
        <v>564</v>
      </c>
      <c r="C527" s="662" t="s">
        <v>580</v>
      </c>
      <c r="D527" s="663" t="s">
        <v>3251</v>
      </c>
      <c r="E527" s="662" t="s">
        <v>5700</v>
      </c>
      <c r="F527" s="663" t="s">
        <v>5701</v>
      </c>
      <c r="G527" s="662" t="s">
        <v>5298</v>
      </c>
      <c r="H527" s="662" t="s">
        <v>5299</v>
      </c>
      <c r="I527" s="664">
        <v>17.98</v>
      </c>
      <c r="J527" s="664">
        <v>150</v>
      </c>
      <c r="K527" s="665">
        <v>2697.09</v>
      </c>
    </row>
    <row r="528" spans="1:11" ht="14.4" customHeight="1" x14ac:dyDescent="0.3">
      <c r="A528" s="660" t="s">
        <v>563</v>
      </c>
      <c r="B528" s="661" t="s">
        <v>564</v>
      </c>
      <c r="C528" s="662" t="s">
        <v>580</v>
      </c>
      <c r="D528" s="663" t="s">
        <v>3251</v>
      </c>
      <c r="E528" s="662" t="s">
        <v>5700</v>
      </c>
      <c r="F528" s="663" t="s">
        <v>5701</v>
      </c>
      <c r="G528" s="662" t="s">
        <v>5300</v>
      </c>
      <c r="H528" s="662" t="s">
        <v>5301</v>
      </c>
      <c r="I528" s="664">
        <v>214.79999999999998</v>
      </c>
      <c r="J528" s="664">
        <v>150</v>
      </c>
      <c r="K528" s="665">
        <v>32219.89</v>
      </c>
    </row>
    <row r="529" spans="1:11" ht="14.4" customHeight="1" x14ac:dyDescent="0.3">
      <c r="A529" s="660" t="s">
        <v>563</v>
      </c>
      <c r="B529" s="661" t="s">
        <v>564</v>
      </c>
      <c r="C529" s="662" t="s">
        <v>580</v>
      </c>
      <c r="D529" s="663" t="s">
        <v>3251</v>
      </c>
      <c r="E529" s="662" t="s">
        <v>5700</v>
      </c>
      <c r="F529" s="663" t="s">
        <v>5701</v>
      </c>
      <c r="G529" s="662" t="s">
        <v>4812</v>
      </c>
      <c r="H529" s="662" t="s">
        <v>4813</v>
      </c>
      <c r="I529" s="664">
        <v>12.104000000000001</v>
      </c>
      <c r="J529" s="664">
        <v>190</v>
      </c>
      <c r="K529" s="665">
        <v>2300</v>
      </c>
    </row>
    <row r="530" spans="1:11" ht="14.4" customHeight="1" x14ac:dyDescent="0.3">
      <c r="A530" s="660" t="s">
        <v>563</v>
      </c>
      <c r="B530" s="661" t="s">
        <v>564</v>
      </c>
      <c r="C530" s="662" t="s">
        <v>580</v>
      </c>
      <c r="D530" s="663" t="s">
        <v>3251</v>
      </c>
      <c r="E530" s="662" t="s">
        <v>5700</v>
      </c>
      <c r="F530" s="663" t="s">
        <v>5701</v>
      </c>
      <c r="G530" s="662" t="s">
        <v>5042</v>
      </c>
      <c r="H530" s="662" t="s">
        <v>5043</v>
      </c>
      <c r="I530" s="664">
        <v>32.9</v>
      </c>
      <c r="J530" s="664">
        <v>330</v>
      </c>
      <c r="K530" s="665">
        <v>10856.98</v>
      </c>
    </row>
    <row r="531" spans="1:11" ht="14.4" customHeight="1" x14ac:dyDescent="0.3">
      <c r="A531" s="660" t="s">
        <v>563</v>
      </c>
      <c r="B531" s="661" t="s">
        <v>564</v>
      </c>
      <c r="C531" s="662" t="s">
        <v>580</v>
      </c>
      <c r="D531" s="663" t="s">
        <v>3251</v>
      </c>
      <c r="E531" s="662" t="s">
        <v>5700</v>
      </c>
      <c r="F531" s="663" t="s">
        <v>5701</v>
      </c>
      <c r="G531" s="662" t="s">
        <v>4816</v>
      </c>
      <c r="H531" s="662" t="s">
        <v>4817</v>
      </c>
      <c r="I531" s="664">
        <v>5.2</v>
      </c>
      <c r="J531" s="664">
        <v>300</v>
      </c>
      <c r="K531" s="665">
        <v>1560</v>
      </c>
    </row>
    <row r="532" spans="1:11" ht="14.4" customHeight="1" x14ac:dyDescent="0.3">
      <c r="A532" s="660" t="s">
        <v>563</v>
      </c>
      <c r="B532" s="661" t="s">
        <v>564</v>
      </c>
      <c r="C532" s="662" t="s">
        <v>580</v>
      </c>
      <c r="D532" s="663" t="s">
        <v>3251</v>
      </c>
      <c r="E532" s="662" t="s">
        <v>5700</v>
      </c>
      <c r="F532" s="663" t="s">
        <v>5701</v>
      </c>
      <c r="G532" s="662" t="s">
        <v>4820</v>
      </c>
      <c r="H532" s="662" t="s">
        <v>4821</v>
      </c>
      <c r="I532" s="664">
        <v>13.2</v>
      </c>
      <c r="J532" s="664">
        <v>290</v>
      </c>
      <c r="K532" s="665">
        <v>3828</v>
      </c>
    </row>
    <row r="533" spans="1:11" ht="14.4" customHeight="1" x14ac:dyDescent="0.3">
      <c r="A533" s="660" t="s">
        <v>563</v>
      </c>
      <c r="B533" s="661" t="s">
        <v>564</v>
      </c>
      <c r="C533" s="662" t="s">
        <v>580</v>
      </c>
      <c r="D533" s="663" t="s">
        <v>3251</v>
      </c>
      <c r="E533" s="662" t="s">
        <v>5700</v>
      </c>
      <c r="F533" s="663" t="s">
        <v>5701</v>
      </c>
      <c r="G533" s="662" t="s">
        <v>4824</v>
      </c>
      <c r="H533" s="662" t="s">
        <v>4825</v>
      </c>
      <c r="I533" s="664">
        <v>21.236666666666665</v>
      </c>
      <c r="J533" s="664">
        <v>60</v>
      </c>
      <c r="K533" s="665">
        <v>1274.2</v>
      </c>
    </row>
    <row r="534" spans="1:11" ht="14.4" customHeight="1" x14ac:dyDescent="0.3">
      <c r="A534" s="660" t="s">
        <v>563</v>
      </c>
      <c r="B534" s="661" t="s">
        <v>564</v>
      </c>
      <c r="C534" s="662" t="s">
        <v>580</v>
      </c>
      <c r="D534" s="663" t="s">
        <v>3251</v>
      </c>
      <c r="E534" s="662" t="s">
        <v>5700</v>
      </c>
      <c r="F534" s="663" t="s">
        <v>5701</v>
      </c>
      <c r="G534" s="662" t="s">
        <v>5302</v>
      </c>
      <c r="H534" s="662" t="s">
        <v>5303</v>
      </c>
      <c r="I534" s="664">
        <v>1221</v>
      </c>
      <c r="J534" s="664">
        <v>60</v>
      </c>
      <c r="K534" s="665">
        <v>73260</v>
      </c>
    </row>
    <row r="535" spans="1:11" ht="14.4" customHeight="1" x14ac:dyDescent="0.3">
      <c r="A535" s="660" t="s">
        <v>563</v>
      </c>
      <c r="B535" s="661" t="s">
        <v>564</v>
      </c>
      <c r="C535" s="662" t="s">
        <v>580</v>
      </c>
      <c r="D535" s="663" t="s">
        <v>3251</v>
      </c>
      <c r="E535" s="662" t="s">
        <v>5700</v>
      </c>
      <c r="F535" s="663" t="s">
        <v>5701</v>
      </c>
      <c r="G535" s="662" t="s">
        <v>4830</v>
      </c>
      <c r="H535" s="662" t="s">
        <v>4831</v>
      </c>
      <c r="I535" s="664">
        <v>0.47499999999999998</v>
      </c>
      <c r="J535" s="664">
        <v>1500</v>
      </c>
      <c r="K535" s="665">
        <v>712</v>
      </c>
    </row>
    <row r="536" spans="1:11" ht="14.4" customHeight="1" x14ac:dyDescent="0.3">
      <c r="A536" s="660" t="s">
        <v>563</v>
      </c>
      <c r="B536" s="661" t="s">
        <v>564</v>
      </c>
      <c r="C536" s="662" t="s">
        <v>580</v>
      </c>
      <c r="D536" s="663" t="s">
        <v>3251</v>
      </c>
      <c r="E536" s="662" t="s">
        <v>5700</v>
      </c>
      <c r="F536" s="663" t="s">
        <v>5701</v>
      </c>
      <c r="G536" s="662" t="s">
        <v>4832</v>
      </c>
      <c r="H536" s="662" t="s">
        <v>4833</v>
      </c>
      <c r="I536" s="664">
        <v>4.03</v>
      </c>
      <c r="J536" s="664">
        <v>500</v>
      </c>
      <c r="K536" s="665">
        <v>2015</v>
      </c>
    </row>
    <row r="537" spans="1:11" ht="14.4" customHeight="1" x14ac:dyDescent="0.3">
      <c r="A537" s="660" t="s">
        <v>563</v>
      </c>
      <c r="B537" s="661" t="s">
        <v>564</v>
      </c>
      <c r="C537" s="662" t="s">
        <v>580</v>
      </c>
      <c r="D537" s="663" t="s">
        <v>3251</v>
      </c>
      <c r="E537" s="662" t="s">
        <v>5700</v>
      </c>
      <c r="F537" s="663" t="s">
        <v>5701</v>
      </c>
      <c r="G537" s="662" t="s">
        <v>5304</v>
      </c>
      <c r="H537" s="662" t="s">
        <v>5305</v>
      </c>
      <c r="I537" s="664">
        <v>1962.0009999999997</v>
      </c>
      <c r="J537" s="664">
        <v>210</v>
      </c>
      <c r="K537" s="665">
        <v>411859.3</v>
      </c>
    </row>
    <row r="538" spans="1:11" ht="14.4" customHeight="1" x14ac:dyDescent="0.3">
      <c r="A538" s="660" t="s">
        <v>563</v>
      </c>
      <c r="B538" s="661" t="s">
        <v>564</v>
      </c>
      <c r="C538" s="662" t="s">
        <v>580</v>
      </c>
      <c r="D538" s="663" t="s">
        <v>3251</v>
      </c>
      <c r="E538" s="662" t="s">
        <v>5700</v>
      </c>
      <c r="F538" s="663" t="s">
        <v>5701</v>
      </c>
      <c r="G538" s="662" t="s">
        <v>5306</v>
      </c>
      <c r="H538" s="662" t="s">
        <v>5307</v>
      </c>
      <c r="I538" s="664">
        <v>678.02666666666664</v>
      </c>
      <c r="J538" s="664">
        <v>60</v>
      </c>
      <c r="K538" s="665">
        <v>40681.800000000003</v>
      </c>
    </row>
    <row r="539" spans="1:11" ht="14.4" customHeight="1" x14ac:dyDescent="0.3">
      <c r="A539" s="660" t="s">
        <v>563</v>
      </c>
      <c r="B539" s="661" t="s">
        <v>564</v>
      </c>
      <c r="C539" s="662" t="s">
        <v>580</v>
      </c>
      <c r="D539" s="663" t="s">
        <v>3251</v>
      </c>
      <c r="E539" s="662" t="s">
        <v>5700</v>
      </c>
      <c r="F539" s="663" t="s">
        <v>5701</v>
      </c>
      <c r="G539" s="662" t="s">
        <v>5308</v>
      </c>
      <c r="H539" s="662" t="s">
        <v>5309</v>
      </c>
      <c r="I539" s="664">
        <v>251.43</v>
      </c>
      <c r="J539" s="664">
        <v>40</v>
      </c>
      <c r="K539" s="665">
        <v>10057.040000000001</v>
      </c>
    </row>
    <row r="540" spans="1:11" ht="14.4" customHeight="1" x14ac:dyDescent="0.3">
      <c r="A540" s="660" t="s">
        <v>563</v>
      </c>
      <c r="B540" s="661" t="s">
        <v>564</v>
      </c>
      <c r="C540" s="662" t="s">
        <v>580</v>
      </c>
      <c r="D540" s="663" t="s">
        <v>3251</v>
      </c>
      <c r="E540" s="662" t="s">
        <v>5700</v>
      </c>
      <c r="F540" s="663" t="s">
        <v>5701</v>
      </c>
      <c r="G540" s="662" t="s">
        <v>5310</v>
      </c>
      <c r="H540" s="662" t="s">
        <v>5311</v>
      </c>
      <c r="I540" s="664">
        <v>265.45</v>
      </c>
      <c r="J540" s="664">
        <v>40</v>
      </c>
      <c r="K540" s="665">
        <v>10618</v>
      </c>
    </row>
    <row r="541" spans="1:11" ht="14.4" customHeight="1" x14ac:dyDescent="0.3">
      <c r="A541" s="660" t="s">
        <v>563</v>
      </c>
      <c r="B541" s="661" t="s">
        <v>564</v>
      </c>
      <c r="C541" s="662" t="s">
        <v>580</v>
      </c>
      <c r="D541" s="663" t="s">
        <v>3251</v>
      </c>
      <c r="E541" s="662" t="s">
        <v>5700</v>
      </c>
      <c r="F541" s="663" t="s">
        <v>5701</v>
      </c>
      <c r="G541" s="662" t="s">
        <v>5312</v>
      </c>
      <c r="H541" s="662" t="s">
        <v>5313</v>
      </c>
      <c r="I541" s="664">
        <v>890.56</v>
      </c>
      <c r="J541" s="664">
        <v>10</v>
      </c>
      <c r="K541" s="665">
        <v>8905.6</v>
      </c>
    </row>
    <row r="542" spans="1:11" ht="14.4" customHeight="1" x14ac:dyDescent="0.3">
      <c r="A542" s="660" t="s">
        <v>563</v>
      </c>
      <c r="B542" s="661" t="s">
        <v>564</v>
      </c>
      <c r="C542" s="662" t="s">
        <v>580</v>
      </c>
      <c r="D542" s="663" t="s">
        <v>3251</v>
      </c>
      <c r="E542" s="662" t="s">
        <v>5700</v>
      </c>
      <c r="F542" s="663" t="s">
        <v>5701</v>
      </c>
      <c r="G542" s="662" t="s">
        <v>5314</v>
      </c>
      <c r="H542" s="662" t="s">
        <v>5315</v>
      </c>
      <c r="I542" s="664">
        <v>49.91</v>
      </c>
      <c r="J542" s="664">
        <v>50</v>
      </c>
      <c r="K542" s="665">
        <v>2495.63</v>
      </c>
    </row>
    <row r="543" spans="1:11" ht="14.4" customHeight="1" x14ac:dyDescent="0.3">
      <c r="A543" s="660" t="s">
        <v>563</v>
      </c>
      <c r="B543" s="661" t="s">
        <v>564</v>
      </c>
      <c r="C543" s="662" t="s">
        <v>580</v>
      </c>
      <c r="D543" s="663" t="s">
        <v>3251</v>
      </c>
      <c r="E543" s="662" t="s">
        <v>5700</v>
      </c>
      <c r="F543" s="663" t="s">
        <v>5701</v>
      </c>
      <c r="G543" s="662" t="s">
        <v>5316</v>
      </c>
      <c r="H543" s="662" t="s">
        <v>5317</v>
      </c>
      <c r="I543" s="664">
        <v>1875.5</v>
      </c>
      <c r="J543" s="664">
        <v>15</v>
      </c>
      <c r="K543" s="665">
        <v>28132.5</v>
      </c>
    </row>
    <row r="544" spans="1:11" ht="14.4" customHeight="1" x14ac:dyDescent="0.3">
      <c r="A544" s="660" t="s">
        <v>563</v>
      </c>
      <c r="B544" s="661" t="s">
        <v>564</v>
      </c>
      <c r="C544" s="662" t="s">
        <v>580</v>
      </c>
      <c r="D544" s="663" t="s">
        <v>3251</v>
      </c>
      <c r="E544" s="662" t="s">
        <v>5700</v>
      </c>
      <c r="F544" s="663" t="s">
        <v>5701</v>
      </c>
      <c r="G544" s="662" t="s">
        <v>5318</v>
      </c>
      <c r="H544" s="662" t="s">
        <v>5319</v>
      </c>
      <c r="I544" s="664">
        <v>284.16000000000003</v>
      </c>
      <c r="J544" s="664">
        <v>40</v>
      </c>
      <c r="K544" s="665">
        <v>11366.26</v>
      </c>
    </row>
    <row r="545" spans="1:11" ht="14.4" customHeight="1" x14ac:dyDescent="0.3">
      <c r="A545" s="660" t="s">
        <v>563</v>
      </c>
      <c r="B545" s="661" t="s">
        <v>564</v>
      </c>
      <c r="C545" s="662" t="s">
        <v>580</v>
      </c>
      <c r="D545" s="663" t="s">
        <v>3251</v>
      </c>
      <c r="E545" s="662" t="s">
        <v>5700</v>
      </c>
      <c r="F545" s="663" t="s">
        <v>5701</v>
      </c>
      <c r="G545" s="662" t="s">
        <v>5320</v>
      </c>
      <c r="H545" s="662" t="s">
        <v>5321</v>
      </c>
      <c r="I545" s="664">
        <v>5395.5</v>
      </c>
      <c r="J545" s="664">
        <v>16</v>
      </c>
      <c r="K545" s="665">
        <v>86328</v>
      </c>
    </row>
    <row r="546" spans="1:11" ht="14.4" customHeight="1" x14ac:dyDescent="0.3">
      <c r="A546" s="660" t="s">
        <v>563</v>
      </c>
      <c r="B546" s="661" t="s">
        <v>564</v>
      </c>
      <c r="C546" s="662" t="s">
        <v>580</v>
      </c>
      <c r="D546" s="663" t="s">
        <v>3251</v>
      </c>
      <c r="E546" s="662" t="s">
        <v>5700</v>
      </c>
      <c r="F546" s="663" t="s">
        <v>5701</v>
      </c>
      <c r="G546" s="662" t="s">
        <v>5322</v>
      </c>
      <c r="H546" s="662" t="s">
        <v>5323</v>
      </c>
      <c r="I546" s="664">
        <v>139.26</v>
      </c>
      <c r="J546" s="664">
        <v>1800</v>
      </c>
      <c r="K546" s="665">
        <v>250667.2</v>
      </c>
    </row>
    <row r="547" spans="1:11" ht="14.4" customHeight="1" x14ac:dyDescent="0.3">
      <c r="A547" s="660" t="s">
        <v>563</v>
      </c>
      <c r="B547" s="661" t="s">
        <v>564</v>
      </c>
      <c r="C547" s="662" t="s">
        <v>580</v>
      </c>
      <c r="D547" s="663" t="s">
        <v>3251</v>
      </c>
      <c r="E547" s="662" t="s">
        <v>5700</v>
      </c>
      <c r="F547" s="663" t="s">
        <v>5701</v>
      </c>
      <c r="G547" s="662" t="s">
        <v>5324</v>
      </c>
      <c r="H547" s="662" t="s">
        <v>5325</v>
      </c>
      <c r="I547" s="664">
        <v>687.39499999999998</v>
      </c>
      <c r="J547" s="664">
        <v>20</v>
      </c>
      <c r="K547" s="665">
        <v>13747.939999999999</v>
      </c>
    </row>
    <row r="548" spans="1:11" ht="14.4" customHeight="1" x14ac:dyDescent="0.3">
      <c r="A548" s="660" t="s">
        <v>563</v>
      </c>
      <c r="B548" s="661" t="s">
        <v>564</v>
      </c>
      <c r="C548" s="662" t="s">
        <v>580</v>
      </c>
      <c r="D548" s="663" t="s">
        <v>3251</v>
      </c>
      <c r="E548" s="662" t="s">
        <v>5700</v>
      </c>
      <c r="F548" s="663" t="s">
        <v>5701</v>
      </c>
      <c r="G548" s="662" t="s">
        <v>5326</v>
      </c>
      <c r="H548" s="662" t="s">
        <v>5327</v>
      </c>
      <c r="I548" s="664">
        <v>49.97</v>
      </c>
      <c r="J548" s="664">
        <v>10</v>
      </c>
      <c r="K548" s="665">
        <v>499.73</v>
      </c>
    </row>
    <row r="549" spans="1:11" ht="14.4" customHeight="1" x14ac:dyDescent="0.3">
      <c r="A549" s="660" t="s">
        <v>563</v>
      </c>
      <c r="B549" s="661" t="s">
        <v>564</v>
      </c>
      <c r="C549" s="662" t="s">
        <v>580</v>
      </c>
      <c r="D549" s="663" t="s">
        <v>3251</v>
      </c>
      <c r="E549" s="662" t="s">
        <v>5700</v>
      </c>
      <c r="F549" s="663" t="s">
        <v>5701</v>
      </c>
      <c r="G549" s="662" t="s">
        <v>5328</v>
      </c>
      <c r="H549" s="662" t="s">
        <v>5329</v>
      </c>
      <c r="I549" s="664">
        <v>30.86</v>
      </c>
      <c r="J549" s="664">
        <v>25</v>
      </c>
      <c r="K549" s="665">
        <v>771.38</v>
      </c>
    </row>
    <row r="550" spans="1:11" ht="14.4" customHeight="1" x14ac:dyDescent="0.3">
      <c r="A550" s="660" t="s">
        <v>563</v>
      </c>
      <c r="B550" s="661" t="s">
        <v>564</v>
      </c>
      <c r="C550" s="662" t="s">
        <v>580</v>
      </c>
      <c r="D550" s="663" t="s">
        <v>3251</v>
      </c>
      <c r="E550" s="662" t="s">
        <v>5700</v>
      </c>
      <c r="F550" s="663" t="s">
        <v>5701</v>
      </c>
      <c r="G550" s="662" t="s">
        <v>5330</v>
      </c>
      <c r="H550" s="662" t="s">
        <v>5331</v>
      </c>
      <c r="I550" s="664">
        <v>548.13</v>
      </c>
      <c r="J550" s="664">
        <v>120</v>
      </c>
      <c r="K550" s="665">
        <v>65775.600000000006</v>
      </c>
    </row>
    <row r="551" spans="1:11" ht="14.4" customHeight="1" x14ac:dyDescent="0.3">
      <c r="A551" s="660" t="s">
        <v>563</v>
      </c>
      <c r="B551" s="661" t="s">
        <v>564</v>
      </c>
      <c r="C551" s="662" t="s">
        <v>580</v>
      </c>
      <c r="D551" s="663" t="s">
        <v>3251</v>
      </c>
      <c r="E551" s="662" t="s">
        <v>5700</v>
      </c>
      <c r="F551" s="663" t="s">
        <v>5701</v>
      </c>
      <c r="G551" s="662" t="s">
        <v>5332</v>
      </c>
      <c r="H551" s="662" t="s">
        <v>5333</v>
      </c>
      <c r="I551" s="664">
        <v>1324.95</v>
      </c>
      <c r="J551" s="664">
        <v>5</v>
      </c>
      <c r="K551" s="665">
        <v>6624.75</v>
      </c>
    </row>
    <row r="552" spans="1:11" ht="14.4" customHeight="1" x14ac:dyDescent="0.3">
      <c r="A552" s="660" t="s">
        <v>563</v>
      </c>
      <c r="B552" s="661" t="s">
        <v>564</v>
      </c>
      <c r="C552" s="662" t="s">
        <v>580</v>
      </c>
      <c r="D552" s="663" t="s">
        <v>3251</v>
      </c>
      <c r="E552" s="662" t="s">
        <v>5700</v>
      </c>
      <c r="F552" s="663" t="s">
        <v>5701</v>
      </c>
      <c r="G552" s="662" t="s">
        <v>5334</v>
      </c>
      <c r="H552" s="662" t="s">
        <v>5335</v>
      </c>
      <c r="I552" s="664">
        <v>722.87</v>
      </c>
      <c r="J552" s="664">
        <v>10</v>
      </c>
      <c r="K552" s="665">
        <v>7228.66</v>
      </c>
    </row>
    <row r="553" spans="1:11" ht="14.4" customHeight="1" x14ac:dyDescent="0.3">
      <c r="A553" s="660" t="s">
        <v>563</v>
      </c>
      <c r="B553" s="661" t="s">
        <v>564</v>
      </c>
      <c r="C553" s="662" t="s">
        <v>580</v>
      </c>
      <c r="D553" s="663" t="s">
        <v>3251</v>
      </c>
      <c r="E553" s="662" t="s">
        <v>5700</v>
      </c>
      <c r="F553" s="663" t="s">
        <v>5701</v>
      </c>
      <c r="G553" s="662" t="s">
        <v>5336</v>
      </c>
      <c r="H553" s="662" t="s">
        <v>5337</v>
      </c>
      <c r="I553" s="664">
        <v>58685</v>
      </c>
      <c r="J553" s="664">
        <v>13</v>
      </c>
      <c r="K553" s="665">
        <v>762905</v>
      </c>
    </row>
    <row r="554" spans="1:11" ht="14.4" customHeight="1" x14ac:dyDescent="0.3">
      <c r="A554" s="660" t="s">
        <v>563</v>
      </c>
      <c r="B554" s="661" t="s">
        <v>564</v>
      </c>
      <c r="C554" s="662" t="s">
        <v>580</v>
      </c>
      <c r="D554" s="663" t="s">
        <v>3251</v>
      </c>
      <c r="E554" s="662" t="s">
        <v>5700</v>
      </c>
      <c r="F554" s="663" t="s">
        <v>5701</v>
      </c>
      <c r="G554" s="662" t="s">
        <v>5338</v>
      </c>
      <c r="H554" s="662" t="s">
        <v>5339</v>
      </c>
      <c r="I554" s="664">
        <v>18.39</v>
      </c>
      <c r="J554" s="664">
        <v>24</v>
      </c>
      <c r="K554" s="665">
        <v>441.42999999999995</v>
      </c>
    </row>
    <row r="555" spans="1:11" ht="14.4" customHeight="1" x14ac:dyDescent="0.3">
      <c r="A555" s="660" t="s">
        <v>563</v>
      </c>
      <c r="B555" s="661" t="s">
        <v>564</v>
      </c>
      <c r="C555" s="662" t="s">
        <v>580</v>
      </c>
      <c r="D555" s="663" t="s">
        <v>3251</v>
      </c>
      <c r="E555" s="662" t="s">
        <v>5700</v>
      </c>
      <c r="F555" s="663" t="s">
        <v>5701</v>
      </c>
      <c r="G555" s="662" t="s">
        <v>5340</v>
      </c>
      <c r="H555" s="662" t="s">
        <v>5341</v>
      </c>
      <c r="I555" s="664">
        <v>1649.9599999999998</v>
      </c>
      <c r="J555" s="664">
        <v>108</v>
      </c>
      <c r="K555" s="665">
        <v>178195.24000000002</v>
      </c>
    </row>
    <row r="556" spans="1:11" ht="14.4" customHeight="1" x14ac:dyDescent="0.3">
      <c r="A556" s="660" t="s">
        <v>563</v>
      </c>
      <c r="B556" s="661" t="s">
        <v>564</v>
      </c>
      <c r="C556" s="662" t="s">
        <v>580</v>
      </c>
      <c r="D556" s="663" t="s">
        <v>3251</v>
      </c>
      <c r="E556" s="662" t="s">
        <v>5700</v>
      </c>
      <c r="F556" s="663" t="s">
        <v>5701</v>
      </c>
      <c r="G556" s="662" t="s">
        <v>5342</v>
      </c>
      <c r="H556" s="662" t="s">
        <v>5343</v>
      </c>
      <c r="I556" s="664">
        <v>824.01</v>
      </c>
      <c r="J556" s="664">
        <v>60</v>
      </c>
      <c r="K556" s="665">
        <v>49440.6</v>
      </c>
    </row>
    <row r="557" spans="1:11" ht="14.4" customHeight="1" x14ac:dyDescent="0.3">
      <c r="A557" s="660" t="s">
        <v>563</v>
      </c>
      <c r="B557" s="661" t="s">
        <v>564</v>
      </c>
      <c r="C557" s="662" t="s">
        <v>580</v>
      </c>
      <c r="D557" s="663" t="s">
        <v>3251</v>
      </c>
      <c r="E557" s="662" t="s">
        <v>5700</v>
      </c>
      <c r="F557" s="663" t="s">
        <v>5701</v>
      </c>
      <c r="G557" s="662" t="s">
        <v>5344</v>
      </c>
      <c r="H557" s="662" t="s">
        <v>5345</v>
      </c>
      <c r="I557" s="664">
        <v>45.555</v>
      </c>
      <c r="J557" s="664">
        <v>60</v>
      </c>
      <c r="K557" s="665">
        <v>2724.93</v>
      </c>
    </row>
    <row r="558" spans="1:11" ht="14.4" customHeight="1" x14ac:dyDescent="0.3">
      <c r="A558" s="660" t="s">
        <v>563</v>
      </c>
      <c r="B558" s="661" t="s">
        <v>564</v>
      </c>
      <c r="C558" s="662" t="s">
        <v>580</v>
      </c>
      <c r="D558" s="663" t="s">
        <v>3251</v>
      </c>
      <c r="E558" s="662" t="s">
        <v>5700</v>
      </c>
      <c r="F558" s="663" t="s">
        <v>5701</v>
      </c>
      <c r="G558" s="662" t="s">
        <v>5346</v>
      </c>
      <c r="H558" s="662" t="s">
        <v>5347</v>
      </c>
      <c r="I558" s="664">
        <v>12500</v>
      </c>
      <c r="J558" s="664">
        <v>4</v>
      </c>
      <c r="K558" s="665">
        <v>50000</v>
      </c>
    </row>
    <row r="559" spans="1:11" ht="14.4" customHeight="1" x14ac:dyDescent="0.3">
      <c r="A559" s="660" t="s">
        <v>563</v>
      </c>
      <c r="B559" s="661" t="s">
        <v>564</v>
      </c>
      <c r="C559" s="662" t="s">
        <v>580</v>
      </c>
      <c r="D559" s="663" t="s">
        <v>3251</v>
      </c>
      <c r="E559" s="662" t="s">
        <v>5700</v>
      </c>
      <c r="F559" s="663" t="s">
        <v>5701</v>
      </c>
      <c r="G559" s="662" t="s">
        <v>5348</v>
      </c>
      <c r="H559" s="662" t="s">
        <v>5349</v>
      </c>
      <c r="I559" s="664">
        <v>900.97</v>
      </c>
      <c r="J559" s="664">
        <v>19</v>
      </c>
      <c r="K559" s="665">
        <v>17118.359999999997</v>
      </c>
    </row>
    <row r="560" spans="1:11" ht="14.4" customHeight="1" x14ac:dyDescent="0.3">
      <c r="A560" s="660" t="s">
        <v>563</v>
      </c>
      <c r="B560" s="661" t="s">
        <v>564</v>
      </c>
      <c r="C560" s="662" t="s">
        <v>580</v>
      </c>
      <c r="D560" s="663" t="s">
        <v>3251</v>
      </c>
      <c r="E560" s="662" t="s">
        <v>5700</v>
      </c>
      <c r="F560" s="663" t="s">
        <v>5701</v>
      </c>
      <c r="G560" s="662" t="s">
        <v>5350</v>
      </c>
      <c r="H560" s="662" t="s">
        <v>5351</v>
      </c>
      <c r="I560" s="664">
        <v>78.650000000000006</v>
      </c>
      <c r="J560" s="664">
        <v>50</v>
      </c>
      <c r="K560" s="665">
        <v>3932.5</v>
      </c>
    </row>
    <row r="561" spans="1:11" ht="14.4" customHeight="1" x14ac:dyDescent="0.3">
      <c r="A561" s="660" t="s">
        <v>563</v>
      </c>
      <c r="B561" s="661" t="s">
        <v>564</v>
      </c>
      <c r="C561" s="662" t="s">
        <v>580</v>
      </c>
      <c r="D561" s="663" t="s">
        <v>3251</v>
      </c>
      <c r="E561" s="662" t="s">
        <v>5700</v>
      </c>
      <c r="F561" s="663" t="s">
        <v>5701</v>
      </c>
      <c r="G561" s="662" t="s">
        <v>5352</v>
      </c>
      <c r="H561" s="662" t="s">
        <v>5353</v>
      </c>
      <c r="I561" s="664">
        <v>16700.419999999991</v>
      </c>
      <c r="J561" s="664">
        <v>25</v>
      </c>
      <c r="K561" s="665">
        <v>417510.49999999988</v>
      </c>
    </row>
    <row r="562" spans="1:11" ht="14.4" customHeight="1" x14ac:dyDescent="0.3">
      <c r="A562" s="660" t="s">
        <v>563</v>
      </c>
      <c r="B562" s="661" t="s">
        <v>564</v>
      </c>
      <c r="C562" s="662" t="s">
        <v>580</v>
      </c>
      <c r="D562" s="663" t="s">
        <v>3251</v>
      </c>
      <c r="E562" s="662" t="s">
        <v>5700</v>
      </c>
      <c r="F562" s="663" t="s">
        <v>5701</v>
      </c>
      <c r="G562" s="662" t="s">
        <v>5354</v>
      </c>
      <c r="H562" s="662" t="s">
        <v>5355</v>
      </c>
      <c r="I562" s="664">
        <v>2.86</v>
      </c>
      <c r="J562" s="664">
        <v>200</v>
      </c>
      <c r="K562" s="665">
        <v>572</v>
      </c>
    </row>
    <row r="563" spans="1:11" ht="14.4" customHeight="1" x14ac:dyDescent="0.3">
      <c r="A563" s="660" t="s">
        <v>563</v>
      </c>
      <c r="B563" s="661" t="s">
        <v>564</v>
      </c>
      <c r="C563" s="662" t="s">
        <v>580</v>
      </c>
      <c r="D563" s="663" t="s">
        <v>3251</v>
      </c>
      <c r="E563" s="662" t="s">
        <v>5700</v>
      </c>
      <c r="F563" s="663" t="s">
        <v>5701</v>
      </c>
      <c r="G563" s="662" t="s">
        <v>5356</v>
      </c>
      <c r="H563" s="662" t="s">
        <v>5357</v>
      </c>
      <c r="I563" s="664">
        <v>564.66999999999996</v>
      </c>
      <c r="J563" s="664">
        <v>6</v>
      </c>
      <c r="K563" s="665">
        <v>3388.02</v>
      </c>
    </row>
    <row r="564" spans="1:11" ht="14.4" customHeight="1" x14ac:dyDescent="0.3">
      <c r="A564" s="660" t="s">
        <v>563</v>
      </c>
      <c r="B564" s="661" t="s">
        <v>564</v>
      </c>
      <c r="C564" s="662" t="s">
        <v>580</v>
      </c>
      <c r="D564" s="663" t="s">
        <v>3251</v>
      </c>
      <c r="E564" s="662" t="s">
        <v>5700</v>
      </c>
      <c r="F564" s="663" t="s">
        <v>5701</v>
      </c>
      <c r="G564" s="662" t="s">
        <v>4864</v>
      </c>
      <c r="H564" s="662" t="s">
        <v>4865</v>
      </c>
      <c r="I564" s="664">
        <v>9.68</v>
      </c>
      <c r="J564" s="664">
        <v>300</v>
      </c>
      <c r="K564" s="665">
        <v>2904</v>
      </c>
    </row>
    <row r="565" spans="1:11" ht="14.4" customHeight="1" x14ac:dyDescent="0.3">
      <c r="A565" s="660" t="s">
        <v>563</v>
      </c>
      <c r="B565" s="661" t="s">
        <v>564</v>
      </c>
      <c r="C565" s="662" t="s">
        <v>580</v>
      </c>
      <c r="D565" s="663" t="s">
        <v>3251</v>
      </c>
      <c r="E565" s="662" t="s">
        <v>5700</v>
      </c>
      <c r="F565" s="663" t="s">
        <v>5701</v>
      </c>
      <c r="G565" s="662" t="s">
        <v>5082</v>
      </c>
      <c r="H565" s="662" t="s">
        <v>5083</v>
      </c>
      <c r="I565" s="664">
        <v>3539.25</v>
      </c>
      <c r="J565" s="664">
        <v>5</v>
      </c>
      <c r="K565" s="665">
        <v>17696.25</v>
      </c>
    </row>
    <row r="566" spans="1:11" ht="14.4" customHeight="1" x14ac:dyDescent="0.3">
      <c r="A566" s="660" t="s">
        <v>563</v>
      </c>
      <c r="B566" s="661" t="s">
        <v>564</v>
      </c>
      <c r="C566" s="662" t="s">
        <v>580</v>
      </c>
      <c r="D566" s="663" t="s">
        <v>3251</v>
      </c>
      <c r="E566" s="662" t="s">
        <v>5700</v>
      </c>
      <c r="F566" s="663" t="s">
        <v>5701</v>
      </c>
      <c r="G566" s="662" t="s">
        <v>5358</v>
      </c>
      <c r="H566" s="662" t="s">
        <v>5359</v>
      </c>
      <c r="I566" s="664">
        <v>3539.25</v>
      </c>
      <c r="J566" s="664">
        <v>1</v>
      </c>
      <c r="K566" s="665">
        <v>3539.25</v>
      </c>
    </row>
    <row r="567" spans="1:11" ht="14.4" customHeight="1" x14ac:dyDescent="0.3">
      <c r="A567" s="660" t="s">
        <v>563</v>
      </c>
      <c r="B567" s="661" t="s">
        <v>564</v>
      </c>
      <c r="C567" s="662" t="s">
        <v>580</v>
      </c>
      <c r="D567" s="663" t="s">
        <v>3251</v>
      </c>
      <c r="E567" s="662" t="s">
        <v>5700</v>
      </c>
      <c r="F567" s="663" t="s">
        <v>5701</v>
      </c>
      <c r="G567" s="662" t="s">
        <v>5360</v>
      </c>
      <c r="H567" s="662" t="s">
        <v>5361</v>
      </c>
      <c r="I567" s="664">
        <v>824.01</v>
      </c>
      <c r="J567" s="664">
        <v>20</v>
      </c>
      <c r="K567" s="665">
        <v>16480.2</v>
      </c>
    </row>
    <row r="568" spans="1:11" ht="14.4" customHeight="1" x14ac:dyDescent="0.3">
      <c r="A568" s="660" t="s">
        <v>563</v>
      </c>
      <c r="B568" s="661" t="s">
        <v>564</v>
      </c>
      <c r="C568" s="662" t="s">
        <v>580</v>
      </c>
      <c r="D568" s="663" t="s">
        <v>3251</v>
      </c>
      <c r="E568" s="662" t="s">
        <v>5700</v>
      </c>
      <c r="F568" s="663" t="s">
        <v>5701</v>
      </c>
      <c r="G568" s="662" t="s">
        <v>5084</v>
      </c>
      <c r="H568" s="662" t="s">
        <v>5085</v>
      </c>
      <c r="I568" s="664">
        <v>3539.25</v>
      </c>
      <c r="J568" s="664">
        <v>8</v>
      </c>
      <c r="K568" s="665">
        <v>28314</v>
      </c>
    </row>
    <row r="569" spans="1:11" ht="14.4" customHeight="1" x14ac:dyDescent="0.3">
      <c r="A569" s="660" t="s">
        <v>563</v>
      </c>
      <c r="B569" s="661" t="s">
        <v>564</v>
      </c>
      <c r="C569" s="662" t="s">
        <v>580</v>
      </c>
      <c r="D569" s="663" t="s">
        <v>3251</v>
      </c>
      <c r="E569" s="662" t="s">
        <v>5700</v>
      </c>
      <c r="F569" s="663" t="s">
        <v>5701</v>
      </c>
      <c r="G569" s="662" t="s">
        <v>5362</v>
      </c>
      <c r="H569" s="662" t="s">
        <v>5363</v>
      </c>
      <c r="I569" s="664">
        <v>14290.1</v>
      </c>
      <c r="J569" s="664">
        <v>1</v>
      </c>
      <c r="K569" s="665">
        <v>14290.1</v>
      </c>
    </row>
    <row r="570" spans="1:11" ht="14.4" customHeight="1" x14ac:dyDescent="0.3">
      <c r="A570" s="660" t="s">
        <v>563</v>
      </c>
      <c r="B570" s="661" t="s">
        <v>564</v>
      </c>
      <c r="C570" s="662" t="s">
        <v>580</v>
      </c>
      <c r="D570" s="663" t="s">
        <v>3251</v>
      </c>
      <c r="E570" s="662" t="s">
        <v>5700</v>
      </c>
      <c r="F570" s="663" t="s">
        <v>5701</v>
      </c>
      <c r="G570" s="662" t="s">
        <v>5364</v>
      </c>
      <c r="H570" s="662" t="s">
        <v>5365</v>
      </c>
      <c r="I570" s="664">
        <v>11794.48</v>
      </c>
      <c r="J570" s="664">
        <v>1</v>
      </c>
      <c r="K570" s="665">
        <v>11794.48</v>
      </c>
    </row>
    <row r="571" spans="1:11" ht="14.4" customHeight="1" x14ac:dyDescent="0.3">
      <c r="A571" s="660" t="s">
        <v>563</v>
      </c>
      <c r="B571" s="661" t="s">
        <v>564</v>
      </c>
      <c r="C571" s="662" t="s">
        <v>580</v>
      </c>
      <c r="D571" s="663" t="s">
        <v>3251</v>
      </c>
      <c r="E571" s="662" t="s">
        <v>5700</v>
      </c>
      <c r="F571" s="663" t="s">
        <v>5701</v>
      </c>
      <c r="G571" s="662" t="s">
        <v>5366</v>
      </c>
      <c r="H571" s="662" t="s">
        <v>5367</v>
      </c>
      <c r="I571" s="664">
        <v>653.4</v>
      </c>
      <c r="J571" s="664">
        <v>10</v>
      </c>
      <c r="K571" s="665">
        <v>6534</v>
      </c>
    </row>
    <row r="572" spans="1:11" ht="14.4" customHeight="1" x14ac:dyDescent="0.3">
      <c r="A572" s="660" t="s">
        <v>563</v>
      </c>
      <c r="B572" s="661" t="s">
        <v>564</v>
      </c>
      <c r="C572" s="662" t="s">
        <v>580</v>
      </c>
      <c r="D572" s="663" t="s">
        <v>3251</v>
      </c>
      <c r="E572" s="662" t="s">
        <v>5700</v>
      </c>
      <c r="F572" s="663" t="s">
        <v>5701</v>
      </c>
      <c r="G572" s="662" t="s">
        <v>5368</v>
      </c>
      <c r="H572" s="662" t="s">
        <v>5369</v>
      </c>
      <c r="I572" s="664">
        <v>5166.72</v>
      </c>
      <c r="J572" s="664">
        <v>7</v>
      </c>
      <c r="K572" s="665">
        <v>36167.040000000001</v>
      </c>
    </row>
    <row r="573" spans="1:11" ht="14.4" customHeight="1" x14ac:dyDescent="0.3">
      <c r="A573" s="660" t="s">
        <v>563</v>
      </c>
      <c r="B573" s="661" t="s">
        <v>564</v>
      </c>
      <c r="C573" s="662" t="s">
        <v>580</v>
      </c>
      <c r="D573" s="663" t="s">
        <v>3251</v>
      </c>
      <c r="E573" s="662" t="s">
        <v>5700</v>
      </c>
      <c r="F573" s="663" t="s">
        <v>5701</v>
      </c>
      <c r="G573" s="662" t="s">
        <v>5370</v>
      </c>
      <c r="H573" s="662" t="s">
        <v>5371</v>
      </c>
      <c r="I573" s="664">
        <v>3162.94</v>
      </c>
      <c r="J573" s="664">
        <v>1</v>
      </c>
      <c r="K573" s="665">
        <v>3162.94</v>
      </c>
    </row>
    <row r="574" spans="1:11" ht="14.4" customHeight="1" x14ac:dyDescent="0.3">
      <c r="A574" s="660" t="s">
        <v>563</v>
      </c>
      <c r="B574" s="661" t="s">
        <v>564</v>
      </c>
      <c r="C574" s="662" t="s">
        <v>580</v>
      </c>
      <c r="D574" s="663" t="s">
        <v>3251</v>
      </c>
      <c r="E574" s="662" t="s">
        <v>5700</v>
      </c>
      <c r="F574" s="663" t="s">
        <v>5701</v>
      </c>
      <c r="G574" s="662" t="s">
        <v>5372</v>
      </c>
      <c r="H574" s="662" t="s">
        <v>5373</v>
      </c>
      <c r="I574" s="664">
        <v>1500.3999999999999</v>
      </c>
      <c r="J574" s="664">
        <v>35</v>
      </c>
      <c r="K574" s="665">
        <v>52514</v>
      </c>
    </row>
    <row r="575" spans="1:11" ht="14.4" customHeight="1" x14ac:dyDescent="0.3">
      <c r="A575" s="660" t="s">
        <v>563</v>
      </c>
      <c r="B575" s="661" t="s">
        <v>564</v>
      </c>
      <c r="C575" s="662" t="s">
        <v>580</v>
      </c>
      <c r="D575" s="663" t="s">
        <v>3251</v>
      </c>
      <c r="E575" s="662" t="s">
        <v>5700</v>
      </c>
      <c r="F575" s="663" t="s">
        <v>5701</v>
      </c>
      <c r="G575" s="662" t="s">
        <v>5374</v>
      </c>
      <c r="H575" s="662" t="s">
        <v>5375</v>
      </c>
      <c r="I575" s="664">
        <v>0.01</v>
      </c>
      <c r="J575" s="664">
        <v>10</v>
      </c>
      <c r="K575" s="665">
        <v>0.12</v>
      </c>
    </row>
    <row r="576" spans="1:11" ht="14.4" customHeight="1" x14ac:dyDescent="0.3">
      <c r="A576" s="660" t="s">
        <v>563</v>
      </c>
      <c r="B576" s="661" t="s">
        <v>564</v>
      </c>
      <c r="C576" s="662" t="s">
        <v>580</v>
      </c>
      <c r="D576" s="663" t="s">
        <v>3251</v>
      </c>
      <c r="E576" s="662" t="s">
        <v>5700</v>
      </c>
      <c r="F576" s="663" t="s">
        <v>5701</v>
      </c>
      <c r="G576" s="662" t="s">
        <v>5376</v>
      </c>
      <c r="H576" s="662" t="s">
        <v>5377</v>
      </c>
      <c r="I576" s="664">
        <v>11794.48</v>
      </c>
      <c r="J576" s="664">
        <v>1</v>
      </c>
      <c r="K576" s="665">
        <v>11794.48</v>
      </c>
    </row>
    <row r="577" spans="1:11" ht="14.4" customHeight="1" x14ac:dyDescent="0.3">
      <c r="A577" s="660" t="s">
        <v>563</v>
      </c>
      <c r="B577" s="661" t="s">
        <v>564</v>
      </c>
      <c r="C577" s="662" t="s">
        <v>580</v>
      </c>
      <c r="D577" s="663" t="s">
        <v>3251</v>
      </c>
      <c r="E577" s="662" t="s">
        <v>5700</v>
      </c>
      <c r="F577" s="663" t="s">
        <v>5701</v>
      </c>
      <c r="G577" s="662" t="s">
        <v>5378</v>
      </c>
      <c r="H577" s="662" t="s">
        <v>5379</v>
      </c>
      <c r="I577" s="664">
        <v>761.09</v>
      </c>
      <c r="J577" s="664">
        <v>10</v>
      </c>
      <c r="K577" s="665">
        <v>7610.9</v>
      </c>
    </row>
    <row r="578" spans="1:11" ht="14.4" customHeight="1" x14ac:dyDescent="0.3">
      <c r="A578" s="660" t="s">
        <v>563</v>
      </c>
      <c r="B578" s="661" t="s">
        <v>564</v>
      </c>
      <c r="C578" s="662" t="s">
        <v>580</v>
      </c>
      <c r="D578" s="663" t="s">
        <v>3251</v>
      </c>
      <c r="E578" s="662" t="s">
        <v>5700</v>
      </c>
      <c r="F578" s="663" t="s">
        <v>5701</v>
      </c>
      <c r="G578" s="662" t="s">
        <v>5380</v>
      </c>
      <c r="H578" s="662" t="s">
        <v>5381</v>
      </c>
      <c r="I578" s="664">
        <v>5596.76</v>
      </c>
      <c r="J578" s="664">
        <v>1</v>
      </c>
      <c r="K578" s="665">
        <v>5596.76</v>
      </c>
    </row>
    <row r="579" spans="1:11" ht="14.4" customHeight="1" x14ac:dyDescent="0.3">
      <c r="A579" s="660" t="s">
        <v>563</v>
      </c>
      <c r="B579" s="661" t="s">
        <v>564</v>
      </c>
      <c r="C579" s="662" t="s">
        <v>580</v>
      </c>
      <c r="D579" s="663" t="s">
        <v>3251</v>
      </c>
      <c r="E579" s="662" t="s">
        <v>5700</v>
      </c>
      <c r="F579" s="663" t="s">
        <v>5701</v>
      </c>
      <c r="G579" s="662" t="s">
        <v>5382</v>
      </c>
      <c r="H579" s="662" t="s">
        <v>5383</v>
      </c>
      <c r="I579" s="664">
        <v>2196.5</v>
      </c>
      <c r="J579" s="664">
        <v>80</v>
      </c>
      <c r="K579" s="665">
        <v>175720</v>
      </c>
    </row>
    <row r="580" spans="1:11" ht="14.4" customHeight="1" x14ac:dyDescent="0.3">
      <c r="A580" s="660" t="s">
        <v>563</v>
      </c>
      <c r="B580" s="661" t="s">
        <v>564</v>
      </c>
      <c r="C580" s="662" t="s">
        <v>580</v>
      </c>
      <c r="D580" s="663" t="s">
        <v>3251</v>
      </c>
      <c r="E580" s="662" t="s">
        <v>5700</v>
      </c>
      <c r="F580" s="663" t="s">
        <v>5701</v>
      </c>
      <c r="G580" s="662" t="s">
        <v>5384</v>
      </c>
      <c r="H580" s="662" t="s">
        <v>5385</v>
      </c>
      <c r="I580" s="664">
        <v>4751.67</v>
      </c>
      <c r="J580" s="664">
        <v>1</v>
      </c>
      <c r="K580" s="665">
        <v>4751.67</v>
      </c>
    </row>
    <row r="581" spans="1:11" ht="14.4" customHeight="1" x14ac:dyDescent="0.3">
      <c r="A581" s="660" t="s">
        <v>563</v>
      </c>
      <c r="B581" s="661" t="s">
        <v>564</v>
      </c>
      <c r="C581" s="662" t="s">
        <v>580</v>
      </c>
      <c r="D581" s="663" t="s">
        <v>3251</v>
      </c>
      <c r="E581" s="662" t="s">
        <v>5700</v>
      </c>
      <c r="F581" s="663" t="s">
        <v>5701</v>
      </c>
      <c r="G581" s="662" t="s">
        <v>5386</v>
      </c>
      <c r="H581" s="662" t="s">
        <v>5387</v>
      </c>
      <c r="I581" s="664">
        <v>295.24</v>
      </c>
      <c r="J581" s="664">
        <v>200</v>
      </c>
      <c r="K581" s="665">
        <v>59048</v>
      </c>
    </row>
    <row r="582" spans="1:11" ht="14.4" customHeight="1" x14ac:dyDescent="0.3">
      <c r="A582" s="660" t="s">
        <v>563</v>
      </c>
      <c r="B582" s="661" t="s">
        <v>564</v>
      </c>
      <c r="C582" s="662" t="s">
        <v>580</v>
      </c>
      <c r="D582" s="663" t="s">
        <v>3251</v>
      </c>
      <c r="E582" s="662" t="s">
        <v>5700</v>
      </c>
      <c r="F582" s="663" t="s">
        <v>5701</v>
      </c>
      <c r="G582" s="662" t="s">
        <v>5388</v>
      </c>
      <c r="H582" s="662" t="s">
        <v>5389</v>
      </c>
      <c r="I582" s="664">
        <v>415.03</v>
      </c>
      <c r="J582" s="664">
        <v>80</v>
      </c>
      <c r="K582" s="665">
        <v>33202.400000000001</v>
      </c>
    </row>
    <row r="583" spans="1:11" ht="14.4" customHeight="1" x14ac:dyDescent="0.3">
      <c r="A583" s="660" t="s">
        <v>563</v>
      </c>
      <c r="B583" s="661" t="s">
        <v>564</v>
      </c>
      <c r="C583" s="662" t="s">
        <v>580</v>
      </c>
      <c r="D583" s="663" t="s">
        <v>3251</v>
      </c>
      <c r="E583" s="662" t="s">
        <v>5700</v>
      </c>
      <c r="F583" s="663" t="s">
        <v>5701</v>
      </c>
      <c r="G583" s="662" t="s">
        <v>5390</v>
      </c>
      <c r="H583" s="662" t="s">
        <v>5391</v>
      </c>
      <c r="I583" s="664">
        <v>9788.003333333334</v>
      </c>
      <c r="J583" s="664">
        <v>11</v>
      </c>
      <c r="K583" s="665">
        <v>105492.05000000002</v>
      </c>
    </row>
    <row r="584" spans="1:11" ht="14.4" customHeight="1" x14ac:dyDescent="0.3">
      <c r="A584" s="660" t="s">
        <v>563</v>
      </c>
      <c r="B584" s="661" t="s">
        <v>564</v>
      </c>
      <c r="C584" s="662" t="s">
        <v>580</v>
      </c>
      <c r="D584" s="663" t="s">
        <v>3251</v>
      </c>
      <c r="E584" s="662" t="s">
        <v>5700</v>
      </c>
      <c r="F584" s="663" t="s">
        <v>5701</v>
      </c>
      <c r="G584" s="662" t="s">
        <v>5392</v>
      </c>
      <c r="H584" s="662" t="s">
        <v>5393</v>
      </c>
      <c r="I584" s="664">
        <v>136.94999999999999</v>
      </c>
      <c r="J584" s="664">
        <v>30</v>
      </c>
      <c r="K584" s="665">
        <v>4108.4400000000005</v>
      </c>
    </row>
    <row r="585" spans="1:11" ht="14.4" customHeight="1" x14ac:dyDescent="0.3">
      <c r="A585" s="660" t="s">
        <v>563</v>
      </c>
      <c r="B585" s="661" t="s">
        <v>564</v>
      </c>
      <c r="C585" s="662" t="s">
        <v>580</v>
      </c>
      <c r="D585" s="663" t="s">
        <v>3251</v>
      </c>
      <c r="E585" s="662" t="s">
        <v>5700</v>
      </c>
      <c r="F585" s="663" t="s">
        <v>5701</v>
      </c>
      <c r="G585" s="662" t="s">
        <v>5394</v>
      </c>
      <c r="H585" s="662" t="s">
        <v>5395</v>
      </c>
      <c r="I585" s="664">
        <v>551.09749999999997</v>
      </c>
      <c r="J585" s="664">
        <v>42</v>
      </c>
      <c r="K585" s="665">
        <v>23146</v>
      </c>
    </row>
    <row r="586" spans="1:11" ht="14.4" customHeight="1" x14ac:dyDescent="0.3">
      <c r="A586" s="660" t="s">
        <v>563</v>
      </c>
      <c r="B586" s="661" t="s">
        <v>564</v>
      </c>
      <c r="C586" s="662" t="s">
        <v>580</v>
      </c>
      <c r="D586" s="663" t="s">
        <v>3251</v>
      </c>
      <c r="E586" s="662" t="s">
        <v>5700</v>
      </c>
      <c r="F586" s="663" t="s">
        <v>5701</v>
      </c>
      <c r="G586" s="662" t="s">
        <v>5396</v>
      </c>
      <c r="H586" s="662" t="s">
        <v>5397</v>
      </c>
      <c r="I586" s="664">
        <v>65.945000000000007</v>
      </c>
      <c r="J586" s="664">
        <v>320</v>
      </c>
      <c r="K586" s="665">
        <v>21247.600000000002</v>
      </c>
    </row>
    <row r="587" spans="1:11" ht="14.4" customHeight="1" x14ac:dyDescent="0.3">
      <c r="A587" s="660" t="s">
        <v>563</v>
      </c>
      <c r="B587" s="661" t="s">
        <v>564</v>
      </c>
      <c r="C587" s="662" t="s">
        <v>580</v>
      </c>
      <c r="D587" s="663" t="s">
        <v>3251</v>
      </c>
      <c r="E587" s="662" t="s">
        <v>5700</v>
      </c>
      <c r="F587" s="663" t="s">
        <v>5701</v>
      </c>
      <c r="G587" s="662" t="s">
        <v>5398</v>
      </c>
      <c r="H587" s="662" t="s">
        <v>5399</v>
      </c>
      <c r="I587" s="664">
        <v>1324.95</v>
      </c>
      <c r="J587" s="664">
        <v>5</v>
      </c>
      <c r="K587" s="665">
        <v>6624.75</v>
      </c>
    </row>
    <row r="588" spans="1:11" ht="14.4" customHeight="1" x14ac:dyDescent="0.3">
      <c r="A588" s="660" t="s">
        <v>563</v>
      </c>
      <c r="B588" s="661" t="s">
        <v>564</v>
      </c>
      <c r="C588" s="662" t="s">
        <v>580</v>
      </c>
      <c r="D588" s="663" t="s">
        <v>3251</v>
      </c>
      <c r="E588" s="662" t="s">
        <v>5700</v>
      </c>
      <c r="F588" s="663" t="s">
        <v>5701</v>
      </c>
      <c r="G588" s="662" t="s">
        <v>5400</v>
      </c>
      <c r="H588" s="662" t="s">
        <v>5401</v>
      </c>
      <c r="I588" s="664">
        <v>2860.37</v>
      </c>
      <c r="J588" s="664">
        <v>1</v>
      </c>
      <c r="K588" s="665">
        <v>2860.37</v>
      </c>
    </row>
    <row r="589" spans="1:11" ht="14.4" customHeight="1" x14ac:dyDescent="0.3">
      <c r="A589" s="660" t="s">
        <v>563</v>
      </c>
      <c r="B589" s="661" t="s">
        <v>564</v>
      </c>
      <c r="C589" s="662" t="s">
        <v>580</v>
      </c>
      <c r="D589" s="663" t="s">
        <v>3251</v>
      </c>
      <c r="E589" s="662" t="s">
        <v>5700</v>
      </c>
      <c r="F589" s="663" t="s">
        <v>5701</v>
      </c>
      <c r="G589" s="662" t="s">
        <v>5402</v>
      </c>
      <c r="H589" s="662" t="s">
        <v>5403</v>
      </c>
      <c r="I589" s="664">
        <v>1.21</v>
      </c>
      <c r="J589" s="664">
        <v>2</v>
      </c>
      <c r="K589" s="665">
        <v>2.42</v>
      </c>
    </row>
    <row r="590" spans="1:11" ht="14.4" customHeight="1" x14ac:dyDescent="0.3">
      <c r="A590" s="660" t="s">
        <v>563</v>
      </c>
      <c r="B590" s="661" t="s">
        <v>564</v>
      </c>
      <c r="C590" s="662" t="s">
        <v>580</v>
      </c>
      <c r="D590" s="663" t="s">
        <v>3251</v>
      </c>
      <c r="E590" s="662" t="s">
        <v>5700</v>
      </c>
      <c r="F590" s="663" t="s">
        <v>5701</v>
      </c>
      <c r="G590" s="662" t="s">
        <v>5404</v>
      </c>
      <c r="H590" s="662" t="s">
        <v>5405</v>
      </c>
      <c r="I590" s="664">
        <v>3308.77</v>
      </c>
      <c r="J590" s="664">
        <v>5</v>
      </c>
      <c r="K590" s="665">
        <v>16543.87</v>
      </c>
    </row>
    <row r="591" spans="1:11" ht="14.4" customHeight="1" x14ac:dyDescent="0.3">
      <c r="A591" s="660" t="s">
        <v>563</v>
      </c>
      <c r="B591" s="661" t="s">
        <v>564</v>
      </c>
      <c r="C591" s="662" t="s">
        <v>580</v>
      </c>
      <c r="D591" s="663" t="s">
        <v>3251</v>
      </c>
      <c r="E591" s="662" t="s">
        <v>5700</v>
      </c>
      <c r="F591" s="663" t="s">
        <v>5701</v>
      </c>
      <c r="G591" s="662" t="s">
        <v>5406</v>
      </c>
      <c r="H591" s="662" t="s">
        <v>5407</v>
      </c>
      <c r="I591" s="664">
        <v>467.01</v>
      </c>
      <c r="J591" s="664">
        <v>5</v>
      </c>
      <c r="K591" s="665">
        <v>2335.06</v>
      </c>
    </row>
    <row r="592" spans="1:11" ht="14.4" customHeight="1" x14ac:dyDescent="0.3">
      <c r="A592" s="660" t="s">
        <v>563</v>
      </c>
      <c r="B592" s="661" t="s">
        <v>564</v>
      </c>
      <c r="C592" s="662" t="s">
        <v>580</v>
      </c>
      <c r="D592" s="663" t="s">
        <v>3251</v>
      </c>
      <c r="E592" s="662" t="s">
        <v>5700</v>
      </c>
      <c r="F592" s="663" t="s">
        <v>5701</v>
      </c>
      <c r="G592" s="662" t="s">
        <v>5408</v>
      </c>
      <c r="H592" s="662" t="s">
        <v>5409</v>
      </c>
      <c r="I592" s="664">
        <v>412.43</v>
      </c>
      <c r="J592" s="664">
        <v>18</v>
      </c>
      <c r="K592" s="665">
        <v>7423.71</v>
      </c>
    </row>
    <row r="593" spans="1:11" ht="14.4" customHeight="1" x14ac:dyDescent="0.3">
      <c r="A593" s="660" t="s">
        <v>563</v>
      </c>
      <c r="B593" s="661" t="s">
        <v>564</v>
      </c>
      <c r="C593" s="662" t="s">
        <v>580</v>
      </c>
      <c r="D593" s="663" t="s">
        <v>3251</v>
      </c>
      <c r="E593" s="662" t="s">
        <v>5700</v>
      </c>
      <c r="F593" s="663" t="s">
        <v>5701</v>
      </c>
      <c r="G593" s="662" t="s">
        <v>5410</v>
      </c>
      <c r="H593" s="662" t="s">
        <v>5411</v>
      </c>
      <c r="I593" s="664">
        <v>832.2</v>
      </c>
      <c r="J593" s="664">
        <v>10</v>
      </c>
      <c r="K593" s="665">
        <v>8322</v>
      </c>
    </row>
    <row r="594" spans="1:11" ht="14.4" customHeight="1" x14ac:dyDescent="0.3">
      <c r="A594" s="660" t="s">
        <v>563</v>
      </c>
      <c r="B594" s="661" t="s">
        <v>564</v>
      </c>
      <c r="C594" s="662" t="s">
        <v>580</v>
      </c>
      <c r="D594" s="663" t="s">
        <v>3251</v>
      </c>
      <c r="E594" s="662" t="s">
        <v>5700</v>
      </c>
      <c r="F594" s="663" t="s">
        <v>5701</v>
      </c>
      <c r="G594" s="662" t="s">
        <v>5412</v>
      </c>
      <c r="H594" s="662" t="s">
        <v>5413</v>
      </c>
      <c r="I594" s="664">
        <v>8784.6</v>
      </c>
      <c r="J594" s="664">
        <v>2</v>
      </c>
      <c r="K594" s="665">
        <v>17569.2</v>
      </c>
    </row>
    <row r="595" spans="1:11" ht="14.4" customHeight="1" x14ac:dyDescent="0.3">
      <c r="A595" s="660" t="s">
        <v>563</v>
      </c>
      <c r="B595" s="661" t="s">
        <v>564</v>
      </c>
      <c r="C595" s="662" t="s">
        <v>580</v>
      </c>
      <c r="D595" s="663" t="s">
        <v>3251</v>
      </c>
      <c r="E595" s="662" t="s">
        <v>5700</v>
      </c>
      <c r="F595" s="663" t="s">
        <v>5701</v>
      </c>
      <c r="G595" s="662" t="s">
        <v>5414</v>
      </c>
      <c r="H595" s="662" t="s">
        <v>5415</v>
      </c>
      <c r="I595" s="664">
        <v>571.12</v>
      </c>
      <c r="J595" s="664">
        <v>10</v>
      </c>
      <c r="K595" s="665">
        <v>5711.2</v>
      </c>
    </row>
    <row r="596" spans="1:11" ht="14.4" customHeight="1" x14ac:dyDescent="0.3">
      <c r="A596" s="660" t="s">
        <v>563</v>
      </c>
      <c r="B596" s="661" t="s">
        <v>564</v>
      </c>
      <c r="C596" s="662" t="s">
        <v>580</v>
      </c>
      <c r="D596" s="663" t="s">
        <v>3251</v>
      </c>
      <c r="E596" s="662" t="s">
        <v>5700</v>
      </c>
      <c r="F596" s="663" t="s">
        <v>5701</v>
      </c>
      <c r="G596" s="662" t="s">
        <v>5416</v>
      </c>
      <c r="H596" s="662" t="s">
        <v>5417</v>
      </c>
      <c r="I596" s="664">
        <v>571.12</v>
      </c>
      <c r="J596" s="664">
        <v>10</v>
      </c>
      <c r="K596" s="665">
        <v>5711.2</v>
      </c>
    </row>
    <row r="597" spans="1:11" ht="14.4" customHeight="1" x14ac:dyDescent="0.3">
      <c r="A597" s="660" t="s">
        <v>563</v>
      </c>
      <c r="B597" s="661" t="s">
        <v>564</v>
      </c>
      <c r="C597" s="662" t="s">
        <v>580</v>
      </c>
      <c r="D597" s="663" t="s">
        <v>3251</v>
      </c>
      <c r="E597" s="662" t="s">
        <v>5700</v>
      </c>
      <c r="F597" s="663" t="s">
        <v>5701</v>
      </c>
      <c r="G597" s="662" t="s">
        <v>5418</v>
      </c>
      <c r="H597" s="662" t="s">
        <v>5419</v>
      </c>
      <c r="I597" s="664">
        <v>8000.52</v>
      </c>
      <c r="J597" s="664">
        <v>1</v>
      </c>
      <c r="K597" s="665">
        <v>8000.52</v>
      </c>
    </row>
    <row r="598" spans="1:11" ht="14.4" customHeight="1" x14ac:dyDescent="0.3">
      <c r="A598" s="660" t="s">
        <v>563</v>
      </c>
      <c r="B598" s="661" t="s">
        <v>564</v>
      </c>
      <c r="C598" s="662" t="s">
        <v>580</v>
      </c>
      <c r="D598" s="663" t="s">
        <v>3251</v>
      </c>
      <c r="E598" s="662" t="s">
        <v>5700</v>
      </c>
      <c r="F598" s="663" t="s">
        <v>5701</v>
      </c>
      <c r="G598" s="662" t="s">
        <v>5420</v>
      </c>
      <c r="H598" s="662" t="s">
        <v>5421</v>
      </c>
      <c r="I598" s="664">
        <v>567.49</v>
      </c>
      <c r="J598" s="664">
        <v>50</v>
      </c>
      <c r="K598" s="665">
        <v>28374.5</v>
      </c>
    </row>
    <row r="599" spans="1:11" ht="14.4" customHeight="1" x14ac:dyDescent="0.3">
      <c r="A599" s="660" t="s">
        <v>563</v>
      </c>
      <c r="B599" s="661" t="s">
        <v>564</v>
      </c>
      <c r="C599" s="662" t="s">
        <v>580</v>
      </c>
      <c r="D599" s="663" t="s">
        <v>3251</v>
      </c>
      <c r="E599" s="662" t="s">
        <v>5700</v>
      </c>
      <c r="F599" s="663" t="s">
        <v>5701</v>
      </c>
      <c r="G599" s="662" t="s">
        <v>5422</v>
      </c>
      <c r="H599" s="662" t="s">
        <v>5423</v>
      </c>
      <c r="I599" s="664">
        <v>14290.1</v>
      </c>
      <c r="J599" s="664">
        <v>1</v>
      </c>
      <c r="K599" s="665">
        <v>14290.1</v>
      </c>
    </row>
    <row r="600" spans="1:11" ht="14.4" customHeight="1" x14ac:dyDescent="0.3">
      <c r="A600" s="660" t="s">
        <v>563</v>
      </c>
      <c r="B600" s="661" t="s">
        <v>564</v>
      </c>
      <c r="C600" s="662" t="s">
        <v>580</v>
      </c>
      <c r="D600" s="663" t="s">
        <v>3251</v>
      </c>
      <c r="E600" s="662" t="s">
        <v>5700</v>
      </c>
      <c r="F600" s="663" t="s">
        <v>5701</v>
      </c>
      <c r="G600" s="662" t="s">
        <v>5104</v>
      </c>
      <c r="H600" s="662" t="s">
        <v>5105</v>
      </c>
      <c r="I600" s="664">
        <v>600</v>
      </c>
      <c r="J600" s="664">
        <v>20</v>
      </c>
      <c r="K600" s="665">
        <v>12000.06</v>
      </c>
    </row>
    <row r="601" spans="1:11" ht="14.4" customHeight="1" x14ac:dyDescent="0.3">
      <c r="A601" s="660" t="s">
        <v>563</v>
      </c>
      <c r="B601" s="661" t="s">
        <v>564</v>
      </c>
      <c r="C601" s="662" t="s">
        <v>580</v>
      </c>
      <c r="D601" s="663" t="s">
        <v>3251</v>
      </c>
      <c r="E601" s="662" t="s">
        <v>5700</v>
      </c>
      <c r="F601" s="663" t="s">
        <v>5701</v>
      </c>
      <c r="G601" s="662" t="s">
        <v>5424</v>
      </c>
      <c r="H601" s="662" t="s">
        <v>5425</v>
      </c>
      <c r="I601" s="664">
        <v>477.95</v>
      </c>
      <c r="J601" s="664">
        <v>1</v>
      </c>
      <c r="K601" s="665">
        <v>477.95</v>
      </c>
    </row>
    <row r="602" spans="1:11" ht="14.4" customHeight="1" x14ac:dyDescent="0.3">
      <c r="A602" s="660" t="s">
        <v>563</v>
      </c>
      <c r="B602" s="661" t="s">
        <v>564</v>
      </c>
      <c r="C602" s="662" t="s">
        <v>580</v>
      </c>
      <c r="D602" s="663" t="s">
        <v>3251</v>
      </c>
      <c r="E602" s="662" t="s">
        <v>5700</v>
      </c>
      <c r="F602" s="663" t="s">
        <v>5701</v>
      </c>
      <c r="G602" s="662" t="s">
        <v>5426</v>
      </c>
      <c r="H602" s="662" t="s">
        <v>5427</v>
      </c>
      <c r="I602" s="664">
        <v>2516.8000000000002</v>
      </c>
      <c r="J602" s="664">
        <v>2</v>
      </c>
      <c r="K602" s="665">
        <v>5033.6000000000004</v>
      </c>
    </row>
    <row r="603" spans="1:11" ht="14.4" customHeight="1" x14ac:dyDescent="0.3">
      <c r="A603" s="660" t="s">
        <v>563</v>
      </c>
      <c r="B603" s="661" t="s">
        <v>564</v>
      </c>
      <c r="C603" s="662" t="s">
        <v>580</v>
      </c>
      <c r="D603" s="663" t="s">
        <v>3251</v>
      </c>
      <c r="E603" s="662" t="s">
        <v>5700</v>
      </c>
      <c r="F603" s="663" t="s">
        <v>5701</v>
      </c>
      <c r="G603" s="662" t="s">
        <v>5428</v>
      </c>
      <c r="H603" s="662" t="s">
        <v>5429</v>
      </c>
      <c r="I603" s="664">
        <v>17480</v>
      </c>
      <c r="J603" s="664">
        <v>50</v>
      </c>
      <c r="K603" s="665">
        <v>874000</v>
      </c>
    </row>
    <row r="604" spans="1:11" ht="14.4" customHeight="1" x14ac:dyDescent="0.3">
      <c r="A604" s="660" t="s">
        <v>563</v>
      </c>
      <c r="B604" s="661" t="s">
        <v>564</v>
      </c>
      <c r="C604" s="662" t="s">
        <v>580</v>
      </c>
      <c r="D604" s="663" t="s">
        <v>3251</v>
      </c>
      <c r="E604" s="662" t="s">
        <v>5700</v>
      </c>
      <c r="F604" s="663" t="s">
        <v>5701</v>
      </c>
      <c r="G604" s="662" t="s">
        <v>5430</v>
      </c>
      <c r="H604" s="662" t="s">
        <v>5431</v>
      </c>
      <c r="I604" s="664">
        <v>467.01</v>
      </c>
      <c r="J604" s="664">
        <v>5</v>
      </c>
      <c r="K604" s="665">
        <v>2335.06</v>
      </c>
    </row>
    <row r="605" spans="1:11" ht="14.4" customHeight="1" x14ac:dyDescent="0.3">
      <c r="A605" s="660" t="s">
        <v>563</v>
      </c>
      <c r="B605" s="661" t="s">
        <v>564</v>
      </c>
      <c r="C605" s="662" t="s">
        <v>580</v>
      </c>
      <c r="D605" s="663" t="s">
        <v>3251</v>
      </c>
      <c r="E605" s="662" t="s">
        <v>5700</v>
      </c>
      <c r="F605" s="663" t="s">
        <v>5701</v>
      </c>
      <c r="G605" s="662" t="s">
        <v>5432</v>
      </c>
      <c r="H605" s="662" t="s">
        <v>5433</v>
      </c>
      <c r="I605" s="664">
        <v>9.5</v>
      </c>
      <c r="J605" s="664">
        <v>160</v>
      </c>
      <c r="K605" s="665">
        <v>1519.97</v>
      </c>
    </row>
    <row r="606" spans="1:11" ht="14.4" customHeight="1" x14ac:dyDescent="0.3">
      <c r="A606" s="660" t="s">
        <v>563</v>
      </c>
      <c r="B606" s="661" t="s">
        <v>564</v>
      </c>
      <c r="C606" s="662" t="s">
        <v>580</v>
      </c>
      <c r="D606" s="663" t="s">
        <v>3251</v>
      </c>
      <c r="E606" s="662" t="s">
        <v>5700</v>
      </c>
      <c r="F606" s="663" t="s">
        <v>5701</v>
      </c>
      <c r="G606" s="662" t="s">
        <v>5434</v>
      </c>
      <c r="H606" s="662" t="s">
        <v>5435</v>
      </c>
      <c r="I606" s="664">
        <v>2576.09</v>
      </c>
      <c r="J606" s="664">
        <v>10</v>
      </c>
      <c r="K606" s="665">
        <v>25760.9</v>
      </c>
    </row>
    <row r="607" spans="1:11" ht="14.4" customHeight="1" x14ac:dyDescent="0.3">
      <c r="A607" s="660" t="s">
        <v>563</v>
      </c>
      <c r="B607" s="661" t="s">
        <v>564</v>
      </c>
      <c r="C607" s="662" t="s">
        <v>580</v>
      </c>
      <c r="D607" s="663" t="s">
        <v>3251</v>
      </c>
      <c r="E607" s="662" t="s">
        <v>5700</v>
      </c>
      <c r="F607" s="663" t="s">
        <v>5701</v>
      </c>
      <c r="G607" s="662" t="s">
        <v>5436</v>
      </c>
      <c r="H607" s="662" t="s">
        <v>5437</v>
      </c>
      <c r="I607" s="664">
        <v>145.19999999999999</v>
      </c>
      <c r="J607" s="664">
        <v>10</v>
      </c>
      <c r="K607" s="665">
        <v>1452</v>
      </c>
    </row>
    <row r="608" spans="1:11" ht="14.4" customHeight="1" x14ac:dyDescent="0.3">
      <c r="A608" s="660" t="s">
        <v>563</v>
      </c>
      <c r="B608" s="661" t="s">
        <v>564</v>
      </c>
      <c r="C608" s="662" t="s">
        <v>580</v>
      </c>
      <c r="D608" s="663" t="s">
        <v>3251</v>
      </c>
      <c r="E608" s="662" t="s">
        <v>5700</v>
      </c>
      <c r="F608" s="663" t="s">
        <v>5701</v>
      </c>
      <c r="G608" s="662" t="s">
        <v>5438</v>
      </c>
      <c r="H608" s="662" t="s">
        <v>5439</v>
      </c>
      <c r="I608" s="664">
        <v>200.05</v>
      </c>
      <c r="J608" s="664">
        <v>60</v>
      </c>
      <c r="K608" s="665">
        <v>12003.2</v>
      </c>
    </row>
    <row r="609" spans="1:11" ht="14.4" customHeight="1" x14ac:dyDescent="0.3">
      <c r="A609" s="660" t="s">
        <v>563</v>
      </c>
      <c r="B609" s="661" t="s">
        <v>564</v>
      </c>
      <c r="C609" s="662" t="s">
        <v>580</v>
      </c>
      <c r="D609" s="663" t="s">
        <v>3251</v>
      </c>
      <c r="E609" s="662" t="s">
        <v>5700</v>
      </c>
      <c r="F609" s="663" t="s">
        <v>5701</v>
      </c>
      <c r="G609" s="662" t="s">
        <v>5440</v>
      </c>
      <c r="H609" s="662" t="s">
        <v>5441</v>
      </c>
      <c r="I609" s="664">
        <v>1899.7</v>
      </c>
      <c r="J609" s="664">
        <v>1</v>
      </c>
      <c r="K609" s="665">
        <v>1899.7</v>
      </c>
    </row>
    <row r="610" spans="1:11" ht="14.4" customHeight="1" x14ac:dyDescent="0.3">
      <c r="A610" s="660" t="s">
        <v>563</v>
      </c>
      <c r="B610" s="661" t="s">
        <v>564</v>
      </c>
      <c r="C610" s="662" t="s">
        <v>580</v>
      </c>
      <c r="D610" s="663" t="s">
        <v>3251</v>
      </c>
      <c r="E610" s="662" t="s">
        <v>5700</v>
      </c>
      <c r="F610" s="663" t="s">
        <v>5701</v>
      </c>
      <c r="G610" s="662" t="s">
        <v>5442</v>
      </c>
      <c r="H610" s="662" t="s">
        <v>5443</v>
      </c>
      <c r="I610" s="664">
        <v>19400</v>
      </c>
      <c r="J610" s="664">
        <v>2</v>
      </c>
      <c r="K610" s="665">
        <v>38800</v>
      </c>
    </row>
    <row r="611" spans="1:11" ht="14.4" customHeight="1" x14ac:dyDescent="0.3">
      <c r="A611" s="660" t="s">
        <v>563</v>
      </c>
      <c r="B611" s="661" t="s">
        <v>564</v>
      </c>
      <c r="C611" s="662" t="s">
        <v>580</v>
      </c>
      <c r="D611" s="663" t="s">
        <v>3251</v>
      </c>
      <c r="E611" s="662" t="s">
        <v>5700</v>
      </c>
      <c r="F611" s="663" t="s">
        <v>5701</v>
      </c>
      <c r="G611" s="662" t="s">
        <v>5444</v>
      </c>
      <c r="H611" s="662" t="s">
        <v>5445</v>
      </c>
      <c r="I611" s="664">
        <v>347.3</v>
      </c>
      <c r="J611" s="664">
        <v>10</v>
      </c>
      <c r="K611" s="665">
        <v>3473</v>
      </c>
    </row>
    <row r="612" spans="1:11" ht="14.4" customHeight="1" x14ac:dyDescent="0.3">
      <c r="A612" s="660" t="s">
        <v>563</v>
      </c>
      <c r="B612" s="661" t="s">
        <v>564</v>
      </c>
      <c r="C612" s="662" t="s">
        <v>580</v>
      </c>
      <c r="D612" s="663" t="s">
        <v>3251</v>
      </c>
      <c r="E612" s="662" t="s">
        <v>5716</v>
      </c>
      <c r="F612" s="663" t="s">
        <v>5717</v>
      </c>
      <c r="G612" s="662" t="s">
        <v>5446</v>
      </c>
      <c r="H612" s="662" t="s">
        <v>5447</v>
      </c>
      <c r="I612" s="664">
        <v>38630</v>
      </c>
      <c r="J612" s="664">
        <v>4</v>
      </c>
      <c r="K612" s="665">
        <v>154520</v>
      </c>
    </row>
    <row r="613" spans="1:11" ht="14.4" customHeight="1" x14ac:dyDescent="0.3">
      <c r="A613" s="660" t="s">
        <v>563</v>
      </c>
      <c r="B613" s="661" t="s">
        <v>564</v>
      </c>
      <c r="C613" s="662" t="s">
        <v>580</v>
      </c>
      <c r="D613" s="663" t="s">
        <v>3251</v>
      </c>
      <c r="E613" s="662" t="s">
        <v>5716</v>
      </c>
      <c r="F613" s="663" t="s">
        <v>5717</v>
      </c>
      <c r="G613" s="662" t="s">
        <v>5448</v>
      </c>
      <c r="H613" s="662" t="s">
        <v>5449</v>
      </c>
      <c r="I613" s="664">
        <v>1121.7550000000001</v>
      </c>
      <c r="J613" s="664">
        <v>5</v>
      </c>
      <c r="K613" s="665">
        <v>5608.77</v>
      </c>
    </row>
    <row r="614" spans="1:11" ht="14.4" customHeight="1" x14ac:dyDescent="0.3">
      <c r="A614" s="660" t="s">
        <v>563</v>
      </c>
      <c r="B614" s="661" t="s">
        <v>564</v>
      </c>
      <c r="C614" s="662" t="s">
        <v>580</v>
      </c>
      <c r="D614" s="663" t="s">
        <v>3251</v>
      </c>
      <c r="E614" s="662" t="s">
        <v>5716</v>
      </c>
      <c r="F614" s="663" t="s">
        <v>5717</v>
      </c>
      <c r="G614" s="662" t="s">
        <v>5450</v>
      </c>
      <c r="H614" s="662" t="s">
        <v>5451</v>
      </c>
      <c r="I614" s="664">
        <v>1121.76</v>
      </c>
      <c r="J614" s="664">
        <v>35</v>
      </c>
      <c r="K614" s="665">
        <v>39261.460000000006</v>
      </c>
    </row>
    <row r="615" spans="1:11" ht="14.4" customHeight="1" x14ac:dyDescent="0.3">
      <c r="A615" s="660" t="s">
        <v>563</v>
      </c>
      <c r="B615" s="661" t="s">
        <v>564</v>
      </c>
      <c r="C615" s="662" t="s">
        <v>580</v>
      </c>
      <c r="D615" s="663" t="s">
        <v>3251</v>
      </c>
      <c r="E615" s="662" t="s">
        <v>5716</v>
      </c>
      <c r="F615" s="663" t="s">
        <v>5717</v>
      </c>
      <c r="G615" s="662" t="s">
        <v>5452</v>
      </c>
      <c r="H615" s="662" t="s">
        <v>5453</v>
      </c>
      <c r="I615" s="664">
        <v>9158.73</v>
      </c>
      <c r="J615" s="664">
        <v>3</v>
      </c>
      <c r="K615" s="665">
        <v>27476.22</v>
      </c>
    </row>
    <row r="616" spans="1:11" ht="14.4" customHeight="1" x14ac:dyDescent="0.3">
      <c r="A616" s="660" t="s">
        <v>563</v>
      </c>
      <c r="B616" s="661" t="s">
        <v>564</v>
      </c>
      <c r="C616" s="662" t="s">
        <v>580</v>
      </c>
      <c r="D616" s="663" t="s">
        <v>3251</v>
      </c>
      <c r="E616" s="662" t="s">
        <v>5716</v>
      </c>
      <c r="F616" s="663" t="s">
        <v>5717</v>
      </c>
      <c r="G616" s="662" t="s">
        <v>5454</v>
      </c>
      <c r="H616" s="662" t="s">
        <v>5455</v>
      </c>
      <c r="I616" s="664">
        <v>1121.7640000000001</v>
      </c>
      <c r="J616" s="664">
        <v>36</v>
      </c>
      <c r="K616" s="665">
        <v>40383.32</v>
      </c>
    </row>
    <row r="617" spans="1:11" ht="14.4" customHeight="1" x14ac:dyDescent="0.3">
      <c r="A617" s="660" t="s">
        <v>563</v>
      </c>
      <c r="B617" s="661" t="s">
        <v>564</v>
      </c>
      <c r="C617" s="662" t="s">
        <v>580</v>
      </c>
      <c r="D617" s="663" t="s">
        <v>3251</v>
      </c>
      <c r="E617" s="662" t="s">
        <v>5716</v>
      </c>
      <c r="F617" s="663" t="s">
        <v>5717</v>
      </c>
      <c r="G617" s="662" t="s">
        <v>5456</v>
      </c>
      <c r="H617" s="662" t="s">
        <v>5457</v>
      </c>
      <c r="I617" s="664">
        <v>1121.76</v>
      </c>
      <c r="J617" s="664">
        <v>29</v>
      </c>
      <c r="K617" s="665">
        <v>32530.949999999997</v>
      </c>
    </row>
    <row r="618" spans="1:11" ht="14.4" customHeight="1" x14ac:dyDescent="0.3">
      <c r="A618" s="660" t="s">
        <v>563</v>
      </c>
      <c r="B618" s="661" t="s">
        <v>564</v>
      </c>
      <c r="C618" s="662" t="s">
        <v>580</v>
      </c>
      <c r="D618" s="663" t="s">
        <v>3251</v>
      </c>
      <c r="E618" s="662" t="s">
        <v>5716</v>
      </c>
      <c r="F618" s="663" t="s">
        <v>5717</v>
      </c>
      <c r="G618" s="662" t="s">
        <v>5458</v>
      </c>
      <c r="H618" s="662" t="s">
        <v>5459</v>
      </c>
      <c r="I618" s="664">
        <v>8448.5320000000011</v>
      </c>
      <c r="J618" s="664">
        <v>6</v>
      </c>
      <c r="K618" s="665">
        <v>50691.199999999997</v>
      </c>
    </row>
    <row r="619" spans="1:11" ht="14.4" customHeight="1" x14ac:dyDescent="0.3">
      <c r="A619" s="660" t="s">
        <v>563</v>
      </c>
      <c r="B619" s="661" t="s">
        <v>564</v>
      </c>
      <c r="C619" s="662" t="s">
        <v>580</v>
      </c>
      <c r="D619" s="663" t="s">
        <v>3251</v>
      </c>
      <c r="E619" s="662" t="s">
        <v>5716</v>
      </c>
      <c r="F619" s="663" t="s">
        <v>5717</v>
      </c>
      <c r="G619" s="662" t="s">
        <v>5460</v>
      </c>
      <c r="H619" s="662" t="s">
        <v>5461</v>
      </c>
      <c r="I619" s="664">
        <v>1121.76</v>
      </c>
      <c r="J619" s="664">
        <v>9</v>
      </c>
      <c r="K619" s="665">
        <v>10095.82</v>
      </c>
    </row>
    <row r="620" spans="1:11" ht="14.4" customHeight="1" x14ac:dyDescent="0.3">
      <c r="A620" s="660" t="s">
        <v>563</v>
      </c>
      <c r="B620" s="661" t="s">
        <v>564</v>
      </c>
      <c r="C620" s="662" t="s">
        <v>580</v>
      </c>
      <c r="D620" s="663" t="s">
        <v>3251</v>
      </c>
      <c r="E620" s="662" t="s">
        <v>5716</v>
      </c>
      <c r="F620" s="663" t="s">
        <v>5717</v>
      </c>
      <c r="G620" s="662" t="s">
        <v>5462</v>
      </c>
      <c r="H620" s="662" t="s">
        <v>5463</v>
      </c>
      <c r="I620" s="664">
        <v>9158.7000000000007</v>
      </c>
      <c r="J620" s="664">
        <v>3</v>
      </c>
      <c r="K620" s="665">
        <v>27476.100000000002</v>
      </c>
    </row>
    <row r="621" spans="1:11" ht="14.4" customHeight="1" x14ac:dyDescent="0.3">
      <c r="A621" s="660" t="s">
        <v>563</v>
      </c>
      <c r="B621" s="661" t="s">
        <v>564</v>
      </c>
      <c r="C621" s="662" t="s">
        <v>580</v>
      </c>
      <c r="D621" s="663" t="s">
        <v>3251</v>
      </c>
      <c r="E621" s="662" t="s">
        <v>5716</v>
      </c>
      <c r="F621" s="663" t="s">
        <v>5717</v>
      </c>
      <c r="G621" s="662" t="s">
        <v>5464</v>
      </c>
      <c r="H621" s="662" t="s">
        <v>5465</v>
      </c>
      <c r="I621" s="664">
        <v>8025.6</v>
      </c>
      <c r="J621" s="664">
        <v>1</v>
      </c>
      <c r="K621" s="665">
        <v>8025.6</v>
      </c>
    </row>
    <row r="622" spans="1:11" ht="14.4" customHeight="1" x14ac:dyDescent="0.3">
      <c r="A622" s="660" t="s">
        <v>563</v>
      </c>
      <c r="B622" s="661" t="s">
        <v>564</v>
      </c>
      <c r="C622" s="662" t="s">
        <v>580</v>
      </c>
      <c r="D622" s="663" t="s">
        <v>3251</v>
      </c>
      <c r="E622" s="662" t="s">
        <v>5716</v>
      </c>
      <c r="F622" s="663" t="s">
        <v>5717</v>
      </c>
      <c r="G622" s="662" t="s">
        <v>5466</v>
      </c>
      <c r="H622" s="662" t="s">
        <v>5467</v>
      </c>
      <c r="I622" s="664">
        <v>40900</v>
      </c>
      <c r="J622" s="664">
        <v>1</v>
      </c>
      <c r="K622" s="665">
        <v>40900</v>
      </c>
    </row>
    <row r="623" spans="1:11" ht="14.4" customHeight="1" x14ac:dyDescent="0.3">
      <c r="A623" s="660" t="s">
        <v>563</v>
      </c>
      <c r="B623" s="661" t="s">
        <v>564</v>
      </c>
      <c r="C623" s="662" t="s">
        <v>580</v>
      </c>
      <c r="D623" s="663" t="s">
        <v>3251</v>
      </c>
      <c r="E623" s="662" t="s">
        <v>5716</v>
      </c>
      <c r="F623" s="663" t="s">
        <v>5717</v>
      </c>
      <c r="G623" s="662" t="s">
        <v>5468</v>
      </c>
      <c r="H623" s="662" t="s">
        <v>5469</v>
      </c>
      <c r="I623" s="664">
        <v>20895.5</v>
      </c>
      <c r="J623" s="664">
        <v>1</v>
      </c>
      <c r="K623" s="665">
        <v>20895.5</v>
      </c>
    </row>
    <row r="624" spans="1:11" ht="14.4" customHeight="1" x14ac:dyDescent="0.3">
      <c r="A624" s="660" t="s">
        <v>563</v>
      </c>
      <c r="B624" s="661" t="s">
        <v>564</v>
      </c>
      <c r="C624" s="662" t="s">
        <v>580</v>
      </c>
      <c r="D624" s="663" t="s">
        <v>3251</v>
      </c>
      <c r="E624" s="662" t="s">
        <v>5716</v>
      </c>
      <c r="F624" s="663" t="s">
        <v>5717</v>
      </c>
      <c r="G624" s="662" t="s">
        <v>5470</v>
      </c>
      <c r="H624" s="662" t="s">
        <v>5471</v>
      </c>
      <c r="I624" s="664">
        <v>20895.5</v>
      </c>
      <c r="J624" s="664">
        <v>1</v>
      </c>
      <c r="K624" s="665">
        <v>20895.5</v>
      </c>
    </row>
    <row r="625" spans="1:11" ht="14.4" customHeight="1" x14ac:dyDescent="0.3">
      <c r="A625" s="660" t="s">
        <v>563</v>
      </c>
      <c r="B625" s="661" t="s">
        <v>564</v>
      </c>
      <c r="C625" s="662" t="s">
        <v>580</v>
      </c>
      <c r="D625" s="663" t="s">
        <v>3251</v>
      </c>
      <c r="E625" s="662" t="s">
        <v>5716</v>
      </c>
      <c r="F625" s="663" t="s">
        <v>5717</v>
      </c>
      <c r="G625" s="662" t="s">
        <v>5472</v>
      </c>
      <c r="H625" s="662" t="s">
        <v>5473</v>
      </c>
      <c r="I625" s="664">
        <v>40900</v>
      </c>
      <c r="J625" s="664">
        <v>2</v>
      </c>
      <c r="K625" s="665">
        <v>81800</v>
      </c>
    </row>
    <row r="626" spans="1:11" ht="14.4" customHeight="1" x14ac:dyDescent="0.3">
      <c r="A626" s="660" t="s">
        <v>563</v>
      </c>
      <c r="B626" s="661" t="s">
        <v>564</v>
      </c>
      <c r="C626" s="662" t="s">
        <v>580</v>
      </c>
      <c r="D626" s="663" t="s">
        <v>3251</v>
      </c>
      <c r="E626" s="662" t="s">
        <v>5716</v>
      </c>
      <c r="F626" s="663" t="s">
        <v>5717</v>
      </c>
      <c r="G626" s="662" t="s">
        <v>5474</v>
      </c>
      <c r="H626" s="662" t="s">
        <v>5475</v>
      </c>
      <c r="I626" s="664">
        <v>1437.5</v>
      </c>
      <c r="J626" s="664">
        <v>320</v>
      </c>
      <c r="K626" s="665">
        <v>460000</v>
      </c>
    </row>
    <row r="627" spans="1:11" ht="14.4" customHeight="1" x14ac:dyDescent="0.3">
      <c r="A627" s="660" t="s">
        <v>563</v>
      </c>
      <c r="B627" s="661" t="s">
        <v>564</v>
      </c>
      <c r="C627" s="662" t="s">
        <v>580</v>
      </c>
      <c r="D627" s="663" t="s">
        <v>3251</v>
      </c>
      <c r="E627" s="662" t="s">
        <v>5716</v>
      </c>
      <c r="F627" s="663" t="s">
        <v>5717</v>
      </c>
      <c r="G627" s="662" t="s">
        <v>5476</v>
      </c>
      <c r="H627" s="662" t="s">
        <v>5477</v>
      </c>
      <c r="I627" s="664">
        <v>40900</v>
      </c>
      <c r="J627" s="664">
        <v>1</v>
      </c>
      <c r="K627" s="665">
        <v>40900</v>
      </c>
    </row>
    <row r="628" spans="1:11" ht="14.4" customHeight="1" x14ac:dyDescent="0.3">
      <c r="A628" s="660" t="s">
        <v>563</v>
      </c>
      <c r="B628" s="661" t="s">
        <v>564</v>
      </c>
      <c r="C628" s="662" t="s">
        <v>580</v>
      </c>
      <c r="D628" s="663" t="s">
        <v>3251</v>
      </c>
      <c r="E628" s="662" t="s">
        <v>5716</v>
      </c>
      <c r="F628" s="663" t="s">
        <v>5717</v>
      </c>
      <c r="G628" s="662" t="s">
        <v>5478</v>
      </c>
      <c r="H628" s="662" t="s">
        <v>5479</v>
      </c>
      <c r="I628" s="664">
        <v>15801</v>
      </c>
      <c r="J628" s="664">
        <v>1</v>
      </c>
      <c r="K628" s="665">
        <v>15801</v>
      </c>
    </row>
    <row r="629" spans="1:11" ht="14.4" customHeight="1" x14ac:dyDescent="0.3">
      <c r="A629" s="660" t="s">
        <v>563</v>
      </c>
      <c r="B629" s="661" t="s">
        <v>564</v>
      </c>
      <c r="C629" s="662" t="s">
        <v>580</v>
      </c>
      <c r="D629" s="663" t="s">
        <v>3251</v>
      </c>
      <c r="E629" s="662" t="s">
        <v>5716</v>
      </c>
      <c r="F629" s="663" t="s">
        <v>5717</v>
      </c>
      <c r="G629" s="662" t="s">
        <v>5480</v>
      </c>
      <c r="H629" s="662" t="s">
        <v>5481</v>
      </c>
      <c r="I629" s="664">
        <v>40900</v>
      </c>
      <c r="J629" s="664">
        <v>1</v>
      </c>
      <c r="K629" s="665">
        <v>40900</v>
      </c>
    </row>
    <row r="630" spans="1:11" ht="14.4" customHeight="1" x14ac:dyDescent="0.3">
      <c r="A630" s="660" t="s">
        <v>563</v>
      </c>
      <c r="B630" s="661" t="s">
        <v>564</v>
      </c>
      <c r="C630" s="662" t="s">
        <v>580</v>
      </c>
      <c r="D630" s="663" t="s">
        <v>3251</v>
      </c>
      <c r="E630" s="662" t="s">
        <v>5716</v>
      </c>
      <c r="F630" s="663" t="s">
        <v>5717</v>
      </c>
      <c r="G630" s="662" t="s">
        <v>5482</v>
      </c>
      <c r="H630" s="662" t="s">
        <v>5483</v>
      </c>
      <c r="I630" s="664">
        <v>20128.833333333332</v>
      </c>
      <c r="J630" s="664">
        <v>3</v>
      </c>
      <c r="K630" s="665">
        <v>60386.5</v>
      </c>
    </row>
    <row r="631" spans="1:11" ht="14.4" customHeight="1" x14ac:dyDescent="0.3">
      <c r="A631" s="660" t="s">
        <v>563</v>
      </c>
      <c r="B631" s="661" t="s">
        <v>564</v>
      </c>
      <c r="C631" s="662" t="s">
        <v>580</v>
      </c>
      <c r="D631" s="663" t="s">
        <v>3251</v>
      </c>
      <c r="E631" s="662" t="s">
        <v>5716</v>
      </c>
      <c r="F631" s="663" t="s">
        <v>5717</v>
      </c>
      <c r="G631" s="662" t="s">
        <v>5484</v>
      </c>
      <c r="H631" s="662" t="s">
        <v>5485</v>
      </c>
      <c r="I631" s="664">
        <v>52300</v>
      </c>
      <c r="J631" s="664">
        <v>2</v>
      </c>
      <c r="K631" s="665">
        <v>104600</v>
      </c>
    </row>
    <row r="632" spans="1:11" ht="14.4" customHeight="1" x14ac:dyDescent="0.3">
      <c r="A632" s="660" t="s">
        <v>563</v>
      </c>
      <c r="B632" s="661" t="s">
        <v>564</v>
      </c>
      <c r="C632" s="662" t="s">
        <v>580</v>
      </c>
      <c r="D632" s="663" t="s">
        <v>3251</v>
      </c>
      <c r="E632" s="662" t="s">
        <v>5716</v>
      </c>
      <c r="F632" s="663" t="s">
        <v>5717</v>
      </c>
      <c r="G632" s="662" t="s">
        <v>5486</v>
      </c>
      <c r="H632" s="662" t="s">
        <v>5487</v>
      </c>
      <c r="I632" s="664">
        <v>15801</v>
      </c>
      <c r="J632" s="664">
        <v>1</v>
      </c>
      <c r="K632" s="665">
        <v>15801</v>
      </c>
    </row>
    <row r="633" spans="1:11" ht="14.4" customHeight="1" x14ac:dyDescent="0.3">
      <c r="A633" s="660" t="s">
        <v>563</v>
      </c>
      <c r="B633" s="661" t="s">
        <v>564</v>
      </c>
      <c r="C633" s="662" t="s">
        <v>580</v>
      </c>
      <c r="D633" s="663" t="s">
        <v>3251</v>
      </c>
      <c r="E633" s="662" t="s">
        <v>5716</v>
      </c>
      <c r="F633" s="663" t="s">
        <v>5717</v>
      </c>
      <c r="G633" s="662" t="s">
        <v>5488</v>
      </c>
      <c r="H633" s="662" t="s">
        <v>5489</v>
      </c>
      <c r="I633" s="664">
        <v>1427.2</v>
      </c>
      <c r="J633" s="664">
        <v>1</v>
      </c>
      <c r="K633" s="665">
        <v>1427.2</v>
      </c>
    </row>
    <row r="634" spans="1:11" ht="14.4" customHeight="1" x14ac:dyDescent="0.3">
      <c r="A634" s="660" t="s">
        <v>563</v>
      </c>
      <c r="B634" s="661" t="s">
        <v>564</v>
      </c>
      <c r="C634" s="662" t="s">
        <v>580</v>
      </c>
      <c r="D634" s="663" t="s">
        <v>3251</v>
      </c>
      <c r="E634" s="662" t="s">
        <v>5716</v>
      </c>
      <c r="F634" s="663" t="s">
        <v>5717</v>
      </c>
      <c r="G634" s="662" t="s">
        <v>5490</v>
      </c>
      <c r="H634" s="662" t="s">
        <v>5491</v>
      </c>
      <c r="I634" s="664">
        <v>1427.28</v>
      </c>
      <c r="J634" s="664">
        <v>6</v>
      </c>
      <c r="K634" s="665">
        <v>8563.68</v>
      </c>
    </row>
    <row r="635" spans="1:11" ht="14.4" customHeight="1" x14ac:dyDescent="0.3">
      <c r="A635" s="660" t="s">
        <v>563</v>
      </c>
      <c r="B635" s="661" t="s">
        <v>564</v>
      </c>
      <c r="C635" s="662" t="s">
        <v>580</v>
      </c>
      <c r="D635" s="663" t="s">
        <v>3251</v>
      </c>
      <c r="E635" s="662" t="s">
        <v>5716</v>
      </c>
      <c r="F635" s="663" t="s">
        <v>5717</v>
      </c>
      <c r="G635" s="662" t="s">
        <v>5492</v>
      </c>
      <c r="H635" s="662" t="s">
        <v>5493</v>
      </c>
      <c r="I635" s="664">
        <v>38630</v>
      </c>
      <c r="J635" s="664">
        <v>2</v>
      </c>
      <c r="K635" s="665">
        <v>77260</v>
      </c>
    </row>
    <row r="636" spans="1:11" ht="14.4" customHeight="1" x14ac:dyDescent="0.3">
      <c r="A636" s="660" t="s">
        <v>563</v>
      </c>
      <c r="B636" s="661" t="s">
        <v>564</v>
      </c>
      <c r="C636" s="662" t="s">
        <v>580</v>
      </c>
      <c r="D636" s="663" t="s">
        <v>3251</v>
      </c>
      <c r="E636" s="662" t="s">
        <v>5716</v>
      </c>
      <c r="F636" s="663" t="s">
        <v>5717</v>
      </c>
      <c r="G636" s="662" t="s">
        <v>5494</v>
      </c>
      <c r="H636" s="662" t="s">
        <v>5495</v>
      </c>
      <c r="I636" s="664">
        <v>38630</v>
      </c>
      <c r="J636" s="664">
        <v>1</v>
      </c>
      <c r="K636" s="665">
        <v>38630</v>
      </c>
    </row>
    <row r="637" spans="1:11" ht="14.4" customHeight="1" x14ac:dyDescent="0.3">
      <c r="A637" s="660" t="s">
        <v>563</v>
      </c>
      <c r="B637" s="661" t="s">
        <v>564</v>
      </c>
      <c r="C637" s="662" t="s">
        <v>580</v>
      </c>
      <c r="D637" s="663" t="s">
        <v>3251</v>
      </c>
      <c r="E637" s="662" t="s">
        <v>5716</v>
      </c>
      <c r="F637" s="663" t="s">
        <v>5717</v>
      </c>
      <c r="G637" s="662" t="s">
        <v>5496</v>
      </c>
      <c r="H637" s="662" t="s">
        <v>5497</v>
      </c>
      <c r="I637" s="664">
        <v>13765.5</v>
      </c>
      <c r="J637" s="664">
        <v>1</v>
      </c>
      <c r="K637" s="665">
        <v>13765.5</v>
      </c>
    </row>
    <row r="638" spans="1:11" ht="14.4" customHeight="1" x14ac:dyDescent="0.3">
      <c r="A638" s="660" t="s">
        <v>563</v>
      </c>
      <c r="B638" s="661" t="s">
        <v>564</v>
      </c>
      <c r="C638" s="662" t="s">
        <v>580</v>
      </c>
      <c r="D638" s="663" t="s">
        <v>3251</v>
      </c>
      <c r="E638" s="662" t="s">
        <v>5716</v>
      </c>
      <c r="F638" s="663" t="s">
        <v>5717</v>
      </c>
      <c r="G638" s="662" t="s">
        <v>5498</v>
      </c>
      <c r="H638" s="662" t="s">
        <v>5499</v>
      </c>
      <c r="I638" s="664">
        <v>40900</v>
      </c>
      <c r="J638" s="664">
        <v>1</v>
      </c>
      <c r="K638" s="665">
        <v>40900</v>
      </c>
    </row>
    <row r="639" spans="1:11" ht="14.4" customHeight="1" x14ac:dyDescent="0.3">
      <c r="A639" s="660" t="s">
        <v>563</v>
      </c>
      <c r="B639" s="661" t="s">
        <v>564</v>
      </c>
      <c r="C639" s="662" t="s">
        <v>580</v>
      </c>
      <c r="D639" s="663" t="s">
        <v>3251</v>
      </c>
      <c r="E639" s="662" t="s">
        <v>5714</v>
      </c>
      <c r="F639" s="663" t="s">
        <v>5715</v>
      </c>
      <c r="G639" s="662" t="s">
        <v>5500</v>
      </c>
      <c r="H639" s="662" t="s">
        <v>5501</v>
      </c>
      <c r="I639" s="664">
        <v>1169.3</v>
      </c>
      <c r="J639" s="664">
        <v>95</v>
      </c>
      <c r="K639" s="665">
        <v>111083.09</v>
      </c>
    </row>
    <row r="640" spans="1:11" ht="14.4" customHeight="1" x14ac:dyDescent="0.3">
      <c r="A640" s="660" t="s">
        <v>563</v>
      </c>
      <c r="B640" s="661" t="s">
        <v>564</v>
      </c>
      <c r="C640" s="662" t="s">
        <v>580</v>
      </c>
      <c r="D640" s="663" t="s">
        <v>3251</v>
      </c>
      <c r="E640" s="662" t="s">
        <v>5714</v>
      </c>
      <c r="F640" s="663" t="s">
        <v>5715</v>
      </c>
      <c r="G640" s="662" t="s">
        <v>5502</v>
      </c>
      <c r="H640" s="662" t="s">
        <v>5503</v>
      </c>
      <c r="I640" s="664">
        <v>1186.6500000000001</v>
      </c>
      <c r="J640" s="664">
        <v>10</v>
      </c>
      <c r="K640" s="665">
        <v>11866.47</v>
      </c>
    </row>
    <row r="641" spans="1:11" ht="14.4" customHeight="1" x14ac:dyDescent="0.3">
      <c r="A641" s="660" t="s">
        <v>563</v>
      </c>
      <c r="B641" s="661" t="s">
        <v>564</v>
      </c>
      <c r="C641" s="662" t="s">
        <v>580</v>
      </c>
      <c r="D641" s="663" t="s">
        <v>3251</v>
      </c>
      <c r="E641" s="662" t="s">
        <v>5714</v>
      </c>
      <c r="F641" s="663" t="s">
        <v>5715</v>
      </c>
      <c r="G641" s="662" t="s">
        <v>5504</v>
      </c>
      <c r="H641" s="662" t="s">
        <v>5505</v>
      </c>
      <c r="I641" s="664">
        <v>25300</v>
      </c>
      <c r="J641" s="664">
        <v>2</v>
      </c>
      <c r="K641" s="665">
        <v>50600</v>
      </c>
    </row>
    <row r="642" spans="1:11" ht="14.4" customHeight="1" x14ac:dyDescent="0.3">
      <c r="A642" s="660" t="s">
        <v>563</v>
      </c>
      <c r="B642" s="661" t="s">
        <v>564</v>
      </c>
      <c r="C642" s="662" t="s">
        <v>580</v>
      </c>
      <c r="D642" s="663" t="s">
        <v>3251</v>
      </c>
      <c r="E642" s="662" t="s">
        <v>5714</v>
      </c>
      <c r="F642" s="663" t="s">
        <v>5715</v>
      </c>
      <c r="G642" s="662" t="s">
        <v>5506</v>
      </c>
      <c r="H642" s="662" t="s">
        <v>5507</v>
      </c>
      <c r="I642" s="664">
        <v>1188</v>
      </c>
      <c r="J642" s="664">
        <v>260</v>
      </c>
      <c r="K642" s="665">
        <v>308880.57</v>
      </c>
    </row>
    <row r="643" spans="1:11" ht="14.4" customHeight="1" x14ac:dyDescent="0.3">
      <c r="A643" s="660" t="s">
        <v>563</v>
      </c>
      <c r="B643" s="661" t="s">
        <v>564</v>
      </c>
      <c r="C643" s="662" t="s">
        <v>580</v>
      </c>
      <c r="D643" s="663" t="s">
        <v>3251</v>
      </c>
      <c r="E643" s="662" t="s">
        <v>5714</v>
      </c>
      <c r="F643" s="663" t="s">
        <v>5715</v>
      </c>
      <c r="G643" s="662" t="s">
        <v>5118</v>
      </c>
      <c r="H643" s="662" t="s">
        <v>5119</v>
      </c>
      <c r="I643" s="664">
        <v>319.91000000000003</v>
      </c>
      <c r="J643" s="664">
        <v>40</v>
      </c>
      <c r="K643" s="665">
        <v>12796.4</v>
      </c>
    </row>
    <row r="644" spans="1:11" ht="14.4" customHeight="1" x14ac:dyDescent="0.3">
      <c r="A644" s="660" t="s">
        <v>563</v>
      </c>
      <c r="B644" s="661" t="s">
        <v>564</v>
      </c>
      <c r="C644" s="662" t="s">
        <v>580</v>
      </c>
      <c r="D644" s="663" t="s">
        <v>3251</v>
      </c>
      <c r="E644" s="662" t="s">
        <v>5714</v>
      </c>
      <c r="F644" s="663" t="s">
        <v>5715</v>
      </c>
      <c r="G644" s="662" t="s">
        <v>5508</v>
      </c>
      <c r="H644" s="662" t="s">
        <v>5509</v>
      </c>
      <c r="I644" s="664">
        <v>18952.787777777776</v>
      </c>
      <c r="J644" s="664">
        <v>12</v>
      </c>
      <c r="K644" s="665">
        <v>227433.34</v>
      </c>
    </row>
    <row r="645" spans="1:11" ht="14.4" customHeight="1" x14ac:dyDescent="0.3">
      <c r="A645" s="660" t="s">
        <v>563</v>
      </c>
      <c r="B645" s="661" t="s">
        <v>564</v>
      </c>
      <c r="C645" s="662" t="s">
        <v>580</v>
      </c>
      <c r="D645" s="663" t="s">
        <v>3251</v>
      </c>
      <c r="E645" s="662" t="s">
        <v>5714</v>
      </c>
      <c r="F645" s="663" t="s">
        <v>5715</v>
      </c>
      <c r="G645" s="662" t="s">
        <v>5510</v>
      </c>
      <c r="H645" s="662" t="s">
        <v>5511</v>
      </c>
      <c r="I645" s="664">
        <v>4600</v>
      </c>
      <c r="J645" s="664">
        <v>20</v>
      </c>
      <c r="K645" s="665">
        <v>92000</v>
      </c>
    </row>
    <row r="646" spans="1:11" ht="14.4" customHeight="1" x14ac:dyDescent="0.3">
      <c r="A646" s="660" t="s">
        <v>563</v>
      </c>
      <c r="B646" s="661" t="s">
        <v>564</v>
      </c>
      <c r="C646" s="662" t="s">
        <v>580</v>
      </c>
      <c r="D646" s="663" t="s">
        <v>3251</v>
      </c>
      <c r="E646" s="662" t="s">
        <v>5714</v>
      </c>
      <c r="F646" s="663" t="s">
        <v>5715</v>
      </c>
      <c r="G646" s="662" t="s">
        <v>5512</v>
      </c>
      <c r="H646" s="662" t="s">
        <v>5513</v>
      </c>
      <c r="I646" s="664">
        <v>1169.3</v>
      </c>
      <c r="J646" s="664">
        <v>10</v>
      </c>
      <c r="K646" s="665">
        <v>11692.96</v>
      </c>
    </row>
    <row r="647" spans="1:11" ht="14.4" customHeight="1" x14ac:dyDescent="0.3">
      <c r="A647" s="660" t="s">
        <v>563</v>
      </c>
      <c r="B647" s="661" t="s">
        <v>564</v>
      </c>
      <c r="C647" s="662" t="s">
        <v>580</v>
      </c>
      <c r="D647" s="663" t="s">
        <v>3251</v>
      </c>
      <c r="E647" s="662" t="s">
        <v>5714</v>
      </c>
      <c r="F647" s="663" t="s">
        <v>5715</v>
      </c>
      <c r="G647" s="662" t="s">
        <v>5514</v>
      </c>
      <c r="H647" s="662" t="s">
        <v>5515</v>
      </c>
      <c r="I647" s="664">
        <v>1169.296</v>
      </c>
      <c r="J647" s="664">
        <v>30</v>
      </c>
      <c r="K647" s="665">
        <v>35078.86</v>
      </c>
    </row>
    <row r="648" spans="1:11" ht="14.4" customHeight="1" x14ac:dyDescent="0.3">
      <c r="A648" s="660" t="s">
        <v>563</v>
      </c>
      <c r="B648" s="661" t="s">
        <v>564</v>
      </c>
      <c r="C648" s="662" t="s">
        <v>580</v>
      </c>
      <c r="D648" s="663" t="s">
        <v>3251</v>
      </c>
      <c r="E648" s="662" t="s">
        <v>5714</v>
      </c>
      <c r="F648" s="663" t="s">
        <v>5715</v>
      </c>
      <c r="G648" s="662" t="s">
        <v>5516</v>
      </c>
      <c r="H648" s="662" t="s">
        <v>5517</v>
      </c>
      <c r="I648" s="664">
        <v>1285.02</v>
      </c>
      <c r="J648" s="664">
        <v>40</v>
      </c>
      <c r="K648" s="665">
        <v>51400.799999999996</v>
      </c>
    </row>
    <row r="649" spans="1:11" ht="14.4" customHeight="1" x14ac:dyDescent="0.3">
      <c r="A649" s="660" t="s">
        <v>563</v>
      </c>
      <c r="B649" s="661" t="s">
        <v>564</v>
      </c>
      <c r="C649" s="662" t="s">
        <v>580</v>
      </c>
      <c r="D649" s="663" t="s">
        <v>3251</v>
      </c>
      <c r="E649" s="662" t="s">
        <v>5714</v>
      </c>
      <c r="F649" s="663" t="s">
        <v>5715</v>
      </c>
      <c r="G649" s="662" t="s">
        <v>5518</v>
      </c>
      <c r="H649" s="662" t="s">
        <v>5519</v>
      </c>
      <c r="I649" s="664">
        <v>39697.910000000003</v>
      </c>
      <c r="J649" s="664">
        <v>5</v>
      </c>
      <c r="K649" s="665">
        <v>198489.55000000002</v>
      </c>
    </row>
    <row r="650" spans="1:11" ht="14.4" customHeight="1" x14ac:dyDescent="0.3">
      <c r="A650" s="660" t="s">
        <v>563</v>
      </c>
      <c r="B650" s="661" t="s">
        <v>564</v>
      </c>
      <c r="C650" s="662" t="s">
        <v>580</v>
      </c>
      <c r="D650" s="663" t="s">
        <v>3251</v>
      </c>
      <c r="E650" s="662" t="s">
        <v>5714</v>
      </c>
      <c r="F650" s="663" t="s">
        <v>5715</v>
      </c>
      <c r="G650" s="662" t="s">
        <v>5130</v>
      </c>
      <c r="H650" s="662" t="s">
        <v>5131</v>
      </c>
      <c r="I650" s="664">
        <v>2502.8249999999998</v>
      </c>
      <c r="J650" s="664">
        <v>5</v>
      </c>
      <c r="K650" s="665">
        <v>12514.13</v>
      </c>
    </row>
    <row r="651" spans="1:11" ht="14.4" customHeight="1" x14ac:dyDescent="0.3">
      <c r="A651" s="660" t="s">
        <v>563</v>
      </c>
      <c r="B651" s="661" t="s">
        <v>564</v>
      </c>
      <c r="C651" s="662" t="s">
        <v>580</v>
      </c>
      <c r="D651" s="663" t="s">
        <v>3251</v>
      </c>
      <c r="E651" s="662" t="s">
        <v>5714</v>
      </c>
      <c r="F651" s="663" t="s">
        <v>5715</v>
      </c>
      <c r="G651" s="662" t="s">
        <v>5520</v>
      </c>
      <c r="H651" s="662" t="s">
        <v>5521</v>
      </c>
      <c r="I651" s="664">
        <v>133400</v>
      </c>
      <c r="J651" s="664">
        <v>1</v>
      </c>
      <c r="K651" s="665">
        <v>133400</v>
      </c>
    </row>
    <row r="652" spans="1:11" ht="14.4" customHeight="1" x14ac:dyDescent="0.3">
      <c r="A652" s="660" t="s">
        <v>563</v>
      </c>
      <c r="B652" s="661" t="s">
        <v>564</v>
      </c>
      <c r="C652" s="662" t="s">
        <v>580</v>
      </c>
      <c r="D652" s="663" t="s">
        <v>3251</v>
      </c>
      <c r="E652" s="662" t="s">
        <v>5718</v>
      </c>
      <c r="F652" s="663" t="s">
        <v>5719</v>
      </c>
      <c r="G652" s="662" t="s">
        <v>5522</v>
      </c>
      <c r="H652" s="662" t="s">
        <v>5523</v>
      </c>
      <c r="I652" s="664">
        <v>3006.4749999999999</v>
      </c>
      <c r="J652" s="664">
        <v>12</v>
      </c>
      <c r="K652" s="665">
        <v>36077.699999999997</v>
      </c>
    </row>
    <row r="653" spans="1:11" ht="14.4" customHeight="1" x14ac:dyDescent="0.3">
      <c r="A653" s="660" t="s">
        <v>563</v>
      </c>
      <c r="B653" s="661" t="s">
        <v>564</v>
      </c>
      <c r="C653" s="662" t="s">
        <v>580</v>
      </c>
      <c r="D653" s="663" t="s">
        <v>3251</v>
      </c>
      <c r="E653" s="662" t="s">
        <v>5718</v>
      </c>
      <c r="F653" s="663" t="s">
        <v>5719</v>
      </c>
      <c r="G653" s="662" t="s">
        <v>5524</v>
      </c>
      <c r="H653" s="662" t="s">
        <v>5525</v>
      </c>
      <c r="I653" s="664">
        <v>2543.9899999999998</v>
      </c>
      <c r="J653" s="664">
        <v>6</v>
      </c>
      <c r="K653" s="665">
        <v>15263.97</v>
      </c>
    </row>
    <row r="654" spans="1:11" ht="14.4" customHeight="1" x14ac:dyDescent="0.3">
      <c r="A654" s="660" t="s">
        <v>563</v>
      </c>
      <c r="B654" s="661" t="s">
        <v>564</v>
      </c>
      <c r="C654" s="662" t="s">
        <v>580</v>
      </c>
      <c r="D654" s="663" t="s">
        <v>3251</v>
      </c>
      <c r="E654" s="662" t="s">
        <v>5702</v>
      </c>
      <c r="F654" s="663" t="s">
        <v>5703</v>
      </c>
      <c r="G654" s="662" t="s">
        <v>4878</v>
      </c>
      <c r="H654" s="662" t="s">
        <v>4879</v>
      </c>
      <c r="I654" s="664">
        <v>8.17</v>
      </c>
      <c r="J654" s="664">
        <v>700</v>
      </c>
      <c r="K654" s="665">
        <v>5719</v>
      </c>
    </row>
    <row r="655" spans="1:11" ht="14.4" customHeight="1" x14ac:dyDescent="0.3">
      <c r="A655" s="660" t="s">
        <v>563</v>
      </c>
      <c r="B655" s="661" t="s">
        <v>564</v>
      </c>
      <c r="C655" s="662" t="s">
        <v>580</v>
      </c>
      <c r="D655" s="663" t="s">
        <v>3251</v>
      </c>
      <c r="E655" s="662" t="s">
        <v>5702</v>
      </c>
      <c r="F655" s="663" t="s">
        <v>5703</v>
      </c>
      <c r="G655" s="662" t="s">
        <v>4880</v>
      </c>
      <c r="H655" s="662" t="s">
        <v>4881</v>
      </c>
      <c r="I655" s="664">
        <v>150</v>
      </c>
      <c r="J655" s="664">
        <v>280</v>
      </c>
      <c r="K655" s="665">
        <v>42000.4</v>
      </c>
    </row>
    <row r="656" spans="1:11" ht="14.4" customHeight="1" x14ac:dyDescent="0.3">
      <c r="A656" s="660" t="s">
        <v>563</v>
      </c>
      <c r="B656" s="661" t="s">
        <v>564</v>
      </c>
      <c r="C656" s="662" t="s">
        <v>580</v>
      </c>
      <c r="D656" s="663" t="s">
        <v>3251</v>
      </c>
      <c r="E656" s="662" t="s">
        <v>5702</v>
      </c>
      <c r="F656" s="663" t="s">
        <v>5703</v>
      </c>
      <c r="G656" s="662" t="s">
        <v>4882</v>
      </c>
      <c r="H656" s="662" t="s">
        <v>4883</v>
      </c>
      <c r="I656" s="664">
        <v>12.726666666666667</v>
      </c>
      <c r="J656" s="664">
        <v>201</v>
      </c>
      <c r="K656" s="665">
        <v>2560.6999999999998</v>
      </c>
    </row>
    <row r="657" spans="1:11" ht="14.4" customHeight="1" x14ac:dyDescent="0.3">
      <c r="A657" s="660" t="s">
        <v>563</v>
      </c>
      <c r="B657" s="661" t="s">
        <v>564</v>
      </c>
      <c r="C657" s="662" t="s">
        <v>580</v>
      </c>
      <c r="D657" s="663" t="s">
        <v>3251</v>
      </c>
      <c r="E657" s="662" t="s">
        <v>5702</v>
      </c>
      <c r="F657" s="663" t="s">
        <v>5703</v>
      </c>
      <c r="G657" s="662" t="s">
        <v>5526</v>
      </c>
      <c r="H657" s="662" t="s">
        <v>5527</v>
      </c>
      <c r="I657" s="664">
        <v>793.93</v>
      </c>
      <c r="J657" s="664">
        <v>170</v>
      </c>
      <c r="K657" s="665">
        <v>134967.99</v>
      </c>
    </row>
    <row r="658" spans="1:11" ht="14.4" customHeight="1" x14ac:dyDescent="0.3">
      <c r="A658" s="660" t="s">
        <v>563</v>
      </c>
      <c r="B658" s="661" t="s">
        <v>564</v>
      </c>
      <c r="C658" s="662" t="s">
        <v>580</v>
      </c>
      <c r="D658" s="663" t="s">
        <v>3251</v>
      </c>
      <c r="E658" s="662" t="s">
        <v>5702</v>
      </c>
      <c r="F658" s="663" t="s">
        <v>5703</v>
      </c>
      <c r="G658" s="662" t="s">
        <v>5528</v>
      </c>
      <c r="H658" s="662" t="s">
        <v>5529</v>
      </c>
      <c r="I658" s="664">
        <v>60.5</v>
      </c>
      <c r="J658" s="664">
        <v>100</v>
      </c>
      <c r="K658" s="665">
        <v>6050</v>
      </c>
    </row>
    <row r="659" spans="1:11" ht="14.4" customHeight="1" x14ac:dyDescent="0.3">
      <c r="A659" s="660" t="s">
        <v>563</v>
      </c>
      <c r="B659" s="661" t="s">
        <v>564</v>
      </c>
      <c r="C659" s="662" t="s">
        <v>580</v>
      </c>
      <c r="D659" s="663" t="s">
        <v>3251</v>
      </c>
      <c r="E659" s="662" t="s">
        <v>5702</v>
      </c>
      <c r="F659" s="663" t="s">
        <v>5703</v>
      </c>
      <c r="G659" s="662" t="s">
        <v>5530</v>
      </c>
      <c r="H659" s="662" t="s">
        <v>5531</v>
      </c>
      <c r="I659" s="664">
        <v>1010.35</v>
      </c>
      <c r="J659" s="664">
        <v>5</v>
      </c>
      <c r="K659" s="665">
        <v>5051.75</v>
      </c>
    </row>
    <row r="660" spans="1:11" ht="14.4" customHeight="1" x14ac:dyDescent="0.3">
      <c r="A660" s="660" t="s">
        <v>563</v>
      </c>
      <c r="B660" s="661" t="s">
        <v>564</v>
      </c>
      <c r="C660" s="662" t="s">
        <v>580</v>
      </c>
      <c r="D660" s="663" t="s">
        <v>3251</v>
      </c>
      <c r="E660" s="662" t="s">
        <v>5702</v>
      </c>
      <c r="F660" s="663" t="s">
        <v>5703</v>
      </c>
      <c r="G660" s="662" t="s">
        <v>5532</v>
      </c>
      <c r="H660" s="662" t="s">
        <v>5533</v>
      </c>
      <c r="I660" s="664">
        <v>1010.35</v>
      </c>
      <c r="J660" s="664">
        <v>5</v>
      </c>
      <c r="K660" s="665">
        <v>5051.75</v>
      </c>
    </row>
    <row r="661" spans="1:11" ht="14.4" customHeight="1" x14ac:dyDescent="0.3">
      <c r="A661" s="660" t="s">
        <v>563</v>
      </c>
      <c r="B661" s="661" t="s">
        <v>564</v>
      </c>
      <c r="C661" s="662" t="s">
        <v>580</v>
      </c>
      <c r="D661" s="663" t="s">
        <v>3251</v>
      </c>
      <c r="E661" s="662" t="s">
        <v>5702</v>
      </c>
      <c r="F661" s="663" t="s">
        <v>5703</v>
      </c>
      <c r="G661" s="662" t="s">
        <v>5534</v>
      </c>
      <c r="H661" s="662" t="s">
        <v>5535</v>
      </c>
      <c r="I661" s="664">
        <v>5770.4866666666667</v>
      </c>
      <c r="J661" s="664">
        <v>11</v>
      </c>
      <c r="K661" s="665">
        <v>63475.369999999995</v>
      </c>
    </row>
    <row r="662" spans="1:11" ht="14.4" customHeight="1" x14ac:dyDescent="0.3">
      <c r="A662" s="660" t="s">
        <v>563</v>
      </c>
      <c r="B662" s="661" t="s">
        <v>564</v>
      </c>
      <c r="C662" s="662" t="s">
        <v>580</v>
      </c>
      <c r="D662" s="663" t="s">
        <v>3251</v>
      </c>
      <c r="E662" s="662" t="s">
        <v>5702</v>
      </c>
      <c r="F662" s="663" t="s">
        <v>5703</v>
      </c>
      <c r="G662" s="662" t="s">
        <v>5536</v>
      </c>
      <c r="H662" s="662" t="s">
        <v>5537</v>
      </c>
      <c r="I662" s="664">
        <v>1652.86</v>
      </c>
      <c r="J662" s="664">
        <v>4</v>
      </c>
      <c r="K662" s="665">
        <v>6611.44</v>
      </c>
    </row>
    <row r="663" spans="1:11" ht="14.4" customHeight="1" x14ac:dyDescent="0.3">
      <c r="A663" s="660" t="s">
        <v>563</v>
      </c>
      <c r="B663" s="661" t="s">
        <v>564</v>
      </c>
      <c r="C663" s="662" t="s">
        <v>580</v>
      </c>
      <c r="D663" s="663" t="s">
        <v>3251</v>
      </c>
      <c r="E663" s="662" t="s">
        <v>5702</v>
      </c>
      <c r="F663" s="663" t="s">
        <v>5703</v>
      </c>
      <c r="G663" s="662" t="s">
        <v>5538</v>
      </c>
      <c r="H663" s="662" t="s">
        <v>5539</v>
      </c>
      <c r="I663" s="664">
        <v>2407.9666666666667</v>
      </c>
      <c r="J663" s="664">
        <v>4</v>
      </c>
      <c r="K663" s="665">
        <v>9631.9</v>
      </c>
    </row>
    <row r="664" spans="1:11" ht="14.4" customHeight="1" x14ac:dyDescent="0.3">
      <c r="A664" s="660" t="s">
        <v>563</v>
      </c>
      <c r="B664" s="661" t="s">
        <v>564</v>
      </c>
      <c r="C664" s="662" t="s">
        <v>580</v>
      </c>
      <c r="D664" s="663" t="s">
        <v>3251</v>
      </c>
      <c r="E664" s="662" t="s">
        <v>5702</v>
      </c>
      <c r="F664" s="663" t="s">
        <v>5703</v>
      </c>
      <c r="G664" s="662" t="s">
        <v>5540</v>
      </c>
      <c r="H664" s="662" t="s">
        <v>5541</v>
      </c>
      <c r="I664" s="664">
        <v>4800.68</v>
      </c>
      <c r="J664" s="664">
        <v>20</v>
      </c>
      <c r="K664" s="665">
        <v>96013.5</v>
      </c>
    </row>
    <row r="665" spans="1:11" ht="14.4" customHeight="1" x14ac:dyDescent="0.3">
      <c r="A665" s="660" t="s">
        <v>563</v>
      </c>
      <c r="B665" s="661" t="s">
        <v>564</v>
      </c>
      <c r="C665" s="662" t="s">
        <v>580</v>
      </c>
      <c r="D665" s="663" t="s">
        <v>3251</v>
      </c>
      <c r="E665" s="662" t="s">
        <v>5720</v>
      </c>
      <c r="F665" s="663" t="s">
        <v>5721</v>
      </c>
      <c r="G665" s="662" t="s">
        <v>5542</v>
      </c>
      <c r="H665" s="662" t="s">
        <v>5543</v>
      </c>
      <c r="I665" s="664">
        <v>34.5</v>
      </c>
      <c r="J665" s="664">
        <v>36</v>
      </c>
      <c r="K665" s="665">
        <v>1242</v>
      </c>
    </row>
    <row r="666" spans="1:11" ht="14.4" customHeight="1" x14ac:dyDescent="0.3">
      <c r="A666" s="660" t="s">
        <v>563</v>
      </c>
      <c r="B666" s="661" t="s">
        <v>564</v>
      </c>
      <c r="C666" s="662" t="s">
        <v>580</v>
      </c>
      <c r="D666" s="663" t="s">
        <v>3251</v>
      </c>
      <c r="E666" s="662" t="s">
        <v>5720</v>
      </c>
      <c r="F666" s="663" t="s">
        <v>5721</v>
      </c>
      <c r="G666" s="662" t="s">
        <v>5544</v>
      </c>
      <c r="H666" s="662" t="s">
        <v>5545</v>
      </c>
      <c r="I666" s="664">
        <v>58.239999999999995</v>
      </c>
      <c r="J666" s="664">
        <v>360</v>
      </c>
      <c r="K666" s="665">
        <v>20964.949999999997</v>
      </c>
    </row>
    <row r="667" spans="1:11" ht="14.4" customHeight="1" x14ac:dyDescent="0.3">
      <c r="A667" s="660" t="s">
        <v>563</v>
      </c>
      <c r="B667" s="661" t="s">
        <v>564</v>
      </c>
      <c r="C667" s="662" t="s">
        <v>580</v>
      </c>
      <c r="D667" s="663" t="s">
        <v>3251</v>
      </c>
      <c r="E667" s="662" t="s">
        <v>5720</v>
      </c>
      <c r="F667" s="663" t="s">
        <v>5721</v>
      </c>
      <c r="G667" s="662" t="s">
        <v>5546</v>
      </c>
      <c r="H667" s="662" t="s">
        <v>5547</v>
      </c>
      <c r="I667" s="664">
        <v>180.92</v>
      </c>
      <c r="J667" s="664">
        <v>264</v>
      </c>
      <c r="K667" s="665">
        <v>47762.61</v>
      </c>
    </row>
    <row r="668" spans="1:11" ht="14.4" customHeight="1" x14ac:dyDescent="0.3">
      <c r="A668" s="660" t="s">
        <v>563</v>
      </c>
      <c r="B668" s="661" t="s">
        <v>564</v>
      </c>
      <c r="C668" s="662" t="s">
        <v>580</v>
      </c>
      <c r="D668" s="663" t="s">
        <v>3251</v>
      </c>
      <c r="E668" s="662" t="s">
        <v>5720</v>
      </c>
      <c r="F668" s="663" t="s">
        <v>5721</v>
      </c>
      <c r="G668" s="662" t="s">
        <v>5548</v>
      </c>
      <c r="H668" s="662" t="s">
        <v>5549</v>
      </c>
      <c r="I668" s="664">
        <v>360.29</v>
      </c>
      <c r="J668" s="664">
        <v>720</v>
      </c>
      <c r="K668" s="665">
        <v>259408.95</v>
      </c>
    </row>
    <row r="669" spans="1:11" ht="14.4" customHeight="1" x14ac:dyDescent="0.3">
      <c r="A669" s="660" t="s">
        <v>563</v>
      </c>
      <c r="B669" s="661" t="s">
        <v>564</v>
      </c>
      <c r="C669" s="662" t="s">
        <v>580</v>
      </c>
      <c r="D669" s="663" t="s">
        <v>3251</v>
      </c>
      <c r="E669" s="662" t="s">
        <v>5720</v>
      </c>
      <c r="F669" s="663" t="s">
        <v>5721</v>
      </c>
      <c r="G669" s="662" t="s">
        <v>5550</v>
      </c>
      <c r="H669" s="662" t="s">
        <v>5551</v>
      </c>
      <c r="I669" s="664">
        <v>195.88</v>
      </c>
      <c r="J669" s="664">
        <v>288</v>
      </c>
      <c r="K669" s="665">
        <v>56413.490000000005</v>
      </c>
    </row>
    <row r="670" spans="1:11" ht="14.4" customHeight="1" x14ac:dyDescent="0.3">
      <c r="A670" s="660" t="s">
        <v>563</v>
      </c>
      <c r="B670" s="661" t="s">
        <v>564</v>
      </c>
      <c r="C670" s="662" t="s">
        <v>580</v>
      </c>
      <c r="D670" s="663" t="s">
        <v>3251</v>
      </c>
      <c r="E670" s="662" t="s">
        <v>5720</v>
      </c>
      <c r="F670" s="663" t="s">
        <v>5721</v>
      </c>
      <c r="G670" s="662" t="s">
        <v>5552</v>
      </c>
      <c r="H670" s="662" t="s">
        <v>5553</v>
      </c>
      <c r="I670" s="664">
        <v>36.729999999999997</v>
      </c>
      <c r="J670" s="664">
        <v>36</v>
      </c>
      <c r="K670" s="665">
        <v>1322.37</v>
      </c>
    </row>
    <row r="671" spans="1:11" ht="14.4" customHeight="1" x14ac:dyDescent="0.3">
      <c r="A671" s="660" t="s">
        <v>563</v>
      </c>
      <c r="B671" s="661" t="s">
        <v>564</v>
      </c>
      <c r="C671" s="662" t="s">
        <v>580</v>
      </c>
      <c r="D671" s="663" t="s">
        <v>3251</v>
      </c>
      <c r="E671" s="662" t="s">
        <v>5720</v>
      </c>
      <c r="F671" s="663" t="s">
        <v>5721</v>
      </c>
      <c r="G671" s="662" t="s">
        <v>5554</v>
      </c>
      <c r="H671" s="662" t="s">
        <v>5555</v>
      </c>
      <c r="I671" s="664">
        <v>45.61</v>
      </c>
      <c r="J671" s="664">
        <v>324</v>
      </c>
      <c r="K671" s="665">
        <v>14776.7</v>
      </c>
    </row>
    <row r="672" spans="1:11" ht="14.4" customHeight="1" x14ac:dyDescent="0.3">
      <c r="A672" s="660" t="s">
        <v>563</v>
      </c>
      <c r="B672" s="661" t="s">
        <v>564</v>
      </c>
      <c r="C672" s="662" t="s">
        <v>580</v>
      </c>
      <c r="D672" s="663" t="s">
        <v>3251</v>
      </c>
      <c r="E672" s="662" t="s">
        <v>5720</v>
      </c>
      <c r="F672" s="663" t="s">
        <v>5721</v>
      </c>
      <c r="G672" s="662" t="s">
        <v>5556</v>
      </c>
      <c r="H672" s="662" t="s">
        <v>5557</v>
      </c>
      <c r="I672" s="664">
        <v>48.78</v>
      </c>
      <c r="J672" s="664">
        <v>108</v>
      </c>
      <c r="K672" s="665">
        <v>5267.8099999999995</v>
      </c>
    </row>
    <row r="673" spans="1:11" ht="14.4" customHeight="1" x14ac:dyDescent="0.3">
      <c r="A673" s="660" t="s">
        <v>563</v>
      </c>
      <c r="B673" s="661" t="s">
        <v>564</v>
      </c>
      <c r="C673" s="662" t="s">
        <v>580</v>
      </c>
      <c r="D673" s="663" t="s">
        <v>3251</v>
      </c>
      <c r="E673" s="662" t="s">
        <v>5720</v>
      </c>
      <c r="F673" s="663" t="s">
        <v>5721</v>
      </c>
      <c r="G673" s="662" t="s">
        <v>5558</v>
      </c>
      <c r="H673" s="662" t="s">
        <v>5559</v>
      </c>
      <c r="I673" s="664">
        <v>38.909999999999997</v>
      </c>
      <c r="J673" s="664">
        <v>36</v>
      </c>
      <c r="K673" s="665">
        <v>1400.7</v>
      </c>
    </row>
    <row r="674" spans="1:11" ht="14.4" customHeight="1" x14ac:dyDescent="0.3">
      <c r="A674" s="660" t="s">
        <v>563</v>
      </c>
      <c r="B674" s="661" t="s">
        <v>564</v>
      </c>
      <c r="C674" s="662" t="s">
        <v>580</v>
      </c>
      <c r="D674" s="663" t="s">
        <v>3251</v>
      </c>
      <c r="E674" s="662" t="s">
        <v>5720</v>
      </c>
      <c r="F674" s="663" t="s">
        <v>5721</v>
      </c>
      <c r="G674" s="662" t="s">
        <v>5560</v>
      </c>
      <c r="H674" s="662" t="s">
        <v>5561</v>
      </c>
      <c r="I674" s="664">
        <v>33.35</v>
      </c>
      <c r="J674" s="664">
        <v>528</v>
      </c>
      <c r="K674" s="665">
        <v>17608.8</v>
      </c>
    </row>
    <row r="675" spans="1:11" ht="14.4" customHeight="1" x14ac:dyDescent="0.3">
      <c r="A675" s="660" t="s">
        <v>563</v>
      </c>
      <c r="B675" s="661" t="s">
        <v>564</v>
      </c>
      <c r="C675" s="662" t="s">
        <v>580</v>
      </c>
      <c r="D675" s="663" t="s">
        <v>3251</v>
      </c>
      <c r="E675" s="662" t="s">
        <v>5720</v>
      </c>
      <c r="F675" s="663" t="s">
        <v>5721</v>
      </c>
      <c r="G675" s="662" t="s">
        <v>5562</v>
      </c>
      <c r="H675" s="662" t="s">
        <v>5563</v>
      </c>
      <c r="I675" s="664">
        <v>67.849999999999994</v>
      </c>
      <c r="J675" s="664">
        <v>504</v>
      </c>
      <c r="K675" s="665">
        <v>34196.400000000001</v>
      </c>
    </row>
    <row r="676" spans="1:11" ht="14.4" customHeight="1" x14ac:dyDescent="0.3">
      <c r="A676" s="660" t="s">
        <v>563</v>
      </c>
      <c r="B676" s="661" t="s">
        <v>564</v>
      </c>
      <c r="C676" s="662" t="s">
        <v>580</v>
      </c>
      <c r="D676" s="663" t="s">
        <v>3251</v>
      </c>
      <c r="E676" s="662" t="s">
        <v>5720</v>
      </c>
      <c r="F676" s="663" t="s">
        <v>5721</v>
      </c>
      <c r="G676" s="662" t="s">
        <v>5564</v>
      </c>
      <c r="H676" s="662" t="s">
        <v>5565</v>
      </c>
      <c r="I676" s="664">
        <v>69</v>
      </c>
      <c r="J676" s="664">
        <v>252</v>
      </c>
      <c r="K676" s="665">
        <v>17388</v>
      </c>
    </row>
    <row r="677" spans="1:11" ht="14.4" customHeight="1" x14ac:dyDescent="0.3">
      <c r="A677" s="660" t="s">
        <v>563</v>
      </c>
      <c r="B677" s="661" t="s">
        <v>564</v>
      </c>
      <c r="C677" s="662" t="s">
        <v>580</v>
      </c>
      <c r="D677" s="663" t="s">
        <v>3251</v>
      </c>
      <c r="E677" s="662" t="s">
        <v>5720</v>
      </c>
      <c r="F677" s="663" t="s">
        <v>5721</v>
      </c>
      <c r="G677" s="662" t="s">
        <v>5566</v>
      </c>
      <c r="H677" s="662" t="s">
        <v>5567</v>
      </c>
      <c r="I677" s="664">
        <v>168.78</v>
      </c>
      <c r="J677" s="664">
        <v>108</v>
      </c>
      <c r="K677" s="665">
        <v>18228.419999999998</v>
      </c>
    </row>
    <row r="678" spans="1:11" ht="14.4" customHeight="1" x14ac:dyDescent="0.3">
      <c r="A678" s="660" t="s">
        <v>563</v>
      </c>
      <c r="B678" s="661" t="s">
        <v>564</v>
      </c>
      <c r="C678" s="662" t="s">
        <v>580</v>
      </c>
      <c r="D678" s="663" t="s">
        <v>3251</v>
      </c>
      <c r="E678" s="662" t="s">
        <v>5720</v>
      </c>
      <c r="F678" s="663" t="s">
        <v>5721</v>
      </c>
      <c r="G678" s="662" t="s">
        <v>5568</v>
      </c>
      <c r="H678" s="662" t="s">
        <v>5569</v>
      </c>
      <c r="I678" s="664">
        <v>315.33</v>
      </c>
      <c r="J678" s="664">
        <v>24</v>
      </c>
      <c r="K678" s="665">
        <v>7567.81</v>
      </c>
    </row>
    <row r="679" spans="1:11" ht="14.4" customHeight="1" x14ac:dyDescent="0.3">
      <c r="A679" s="660" t="s">
        <v>563</v>
      </c>
      <c r="B679" s="661" t="s">
        <v>564</v>
      </c>
      <c r="C679" s="662" t="s">
        <v>580</v>
      </c>
      <c r="D679" s="663" t="s">
        <v>3251</v>
      </c>
      <c r="E679" s="662" t="s">
        <v>5720</v>
      </c>
      <c r="F679" s="663" t="s">
        <v>5721</v>
      </c>
      <c r="G679" s="662" t="s">
        <v>5570</v>
      </c>
      <c r="H679" s="662" t="s">
        <v>5571</v>
      </c>
      <c r="I679" s="664">
        <v>479.92333333333335</v>
      </c>
      <c r="J679" s="664">
        <v>72</v>
      </c>
      <c r="K679" s="665">
        <v>34554.58</v>
      </c>
    </row>
    <row r="680" spans="1:11" ht="14.4" customHeight="1" x14ac:dyDescent="0.3">
      <c r="A680" s="660" t="s">
        <v>563</v>
      </c>
      <c r="B680" s="661" t="s">
        <v>564</v>
      </c>
      <c r="C680" s="662" t="s">
        <v>580</v>
      </c>
      <c r="D680" s="663" t="s">
        <v>3251</v>
      </c>
      <c r="E680" s="662" t="s">
        <v>5720</v>
      </c>
      <c r="F680" s="663" t="s">
        <v>5721</v>
      </c>
      <c r="G680" s="662" t="s">
        <v>5572</v>
      </c>
      <c r="H680" s="662" t="s">
        <v>5573</v>
      </c>
      <c r="I680" s="664">
        <v>360.29</v>
      </c>
      <c r="J680" s="664">
        <v>24</v>
      </c>
      <c r="K680" s="665">
        <v>8646.9599999999991</v>
      </c>
    </row>
    <row r="681" spans="1:11" ht="14.4" customHeight="1" x14ac:dyDescent="0.3">
      <c r="A681" s="660" t="s">
        <v>563</v>
      </c>
      <c r="B681" s="661" t="s">
        <v>564</v>
      </c>
      <c r="C681" s="662" t="s">
        <v>580</v>
      </c>
      <c r="D681" s="663" t="s">
        <v>3251</v>
      </c>
      <c r="E681" s="662" t="s">
        <v>5720</v>
      </c>
      <c r="F681" s="663" t="s">
        <v>5721</v>
      </c>
      <c r="G681" s="662" t="s">
        <v>5574</v>
      </c>
      <c r="H681" s="662" t="s">
        <v>5575</v>
      </c>
      <c r="I681" s="664">
        <v>154.28</v>
      </c>
      <c r="J681" s="664">
        <v>240</v>
      </c>
      <c r="K681" s="665">
        <v>37027.710000000006</v>
      </c>
    </row>
    <row r="682" spans="1:11" ht="14.4" customHeight="1" x14ac:dyDescent="0.3">
      <c r="A682" s="660" t="s">
        <v>563</v>
      </c>
      <c r="B682" s="661" t="s">
        <v>564</v>
      </c>
      <c r="C682" s="662" t="s">
        <v>580</v>
      </c>
      <c r="D682" s="663" t="s">
        <v>3251</v>
      </c>
      <c r="E682" s="662" t="s">
        <v>5720</v>
      </c>
      <c r="F682" s="663" t="s">
        <v>5721</v>
      </c>
      <c r="G682" s="662" t="s">
        <v>5576</v>
      </c>
      <c r="H682" s="662" t="s">
        <v>5577</v>
      </c>
      <c r="I682" s="664">
        <v>161.16999999999999</v>
      </c>
      <c r="J682" s="664">
        <v>48</v>
      </c>
      <c r="K682" s="665">
        <v>7736.17</v>
      </c>
    </row>
    <row r="683" spans="1:11" ht="14.4" customHeight="1" x14ac:dyDescent="0.3">
      <c r="A683" s="660" t="s">
        <v>563</v>
      </c>
      <c r="B683" s="661" t="s">
        <v>564</v>
      </c>
      <c r="C683" s="662" t="s">
        <v>580</v>
      </c>
      <c r="D683" s="663" t="s">
        <v>3251</v>
      </c>
      <c r="E683" s="662" t="s">
        <v>5720</v>
      </c>
      <c r="F683" s="663" t="s">
        <v>5721</v>
      </c>
      <c r="G683" s="662" t="s">
        <v>5578</v>
      </c>
      <c r="H683" s="662" t="s">
        <v>5579</v>
      </c>
      <c r="I683" s="664">
        <v>52.9</v>
      </c>
      <c r="J683" s="664">
        <v>600</v>
      </c>
      <c r="K683" s="665">
        <v>31740</v>
      </c>
    </row>
    <row r="684" spans="1:11" ht="14.4" customHeight="1" x14ac:dyDescent="0.3">
      <c r="A684" s="660" t="s">
        <v>563</v>
      </c>
      <c r="B684" s="661" t="s">
        <v>564</v>
      </c>
      <c r="C684" s="662" t="s">
        <v>580</v>
      </c>
      <c r="D684" s="663" t="s">
        <v>3251</v>
      </c>
      <c r="E684" s="662" t="s">
        <v>5720</v>
      </c>
      <c r="F684" s="663" t="s">
        <v>5721</v>
      </c>
      <c r="G684" s="662" t="s">
        <v>5580</v>
      </c>
      <c r="H684" s="662" t="s">
        <v>5581</v>
      </c>
      <c r="I684" s="664">
        <v>65.55</v>
      </c>
      <c r="J684" s="664">
        <v>108</v>
      </c>
      <c r="K684" s="665">
        <v>7079.4000000000005</v>
      </c>
    </row>
    <row r="685" spans="1:11" ht="14.4" customHeight="1" x14ac:dyDescent="0.3">
      <c r="A685" s="660" t="s">
        <v>563</v>
      </c>
      <c r="B685" s="661" t="s">
        <v>564</v>
      </c>
      <c r="C685" s="662" t="s">
        <v>580</v>
      </c>
      <c r="D685" s="663" t="s">
        <v>3251</v>
      </c>
      <c r="E685" s="662" t="s">
        <v>5720</v>
      </c>
      <c r="F685" s="663" t="s">
        <v>5721</v>
      </c>
      <c r="G685" s="662" t="s">
        <v>5582</v>
      </c>
      <c r="H685" s="662" t="s">
        <v>5583</v>
      </c>
      <c r="I685" s="664">
        <v>75.034999999999997</v>
      </c>
      <c r="J685" s="664">
        <v>72</v>
      </c>
      <c r="K685" s="665">
        <v>5402.43</v>
      </c>
    </row>
    <row r="686" spans="1:11" ht="14.4" customHeight="1" x14ac:dyDescent="0.3">
      <c r="A686" s="660" t="s">
        <v>563</v>
      </c>
      <c r="B686" s="661" t="s">
        <v>564</v>
      </c>
      <c r="C686" s="662" t="s">
        <v>580</v>
      </c>
      <c r="D686" s="663" t="s">
        <v>3251</v>
      </c>
      <c r="E686" s="662" t="s">
        <v>5720</v>
      </c>
      <c r="F686" s="663" t="s">
        <v>5721</v>
      </c>
      <c r="G686" s="662" t="s">
        <v>5584</v>
      </c>
      <c r="H686" s="662" t="s">
        <v>5585</v>
      </c>
      <c r="I686" s="664">
        <v>52.9</v>
      </c>
      <c r="J686" s="664">
        <v>360</v>
      </c>
      <c r="K686" s="665">
        <v>19044</v>
      </c>
    </row>
    <row r="687" spans="1:11" ht="14.4" customHeight="1" x14ac:dyDescent="0.3">
      <c r="A687" s="660" t="s">
        <v>563</v>
      </c>
      <c r="B687" s="661" t="s">
        <v>564</v>
      </c>
      <c r="C687" s="662" t="s">
        <v>580</v>
      </c>
      <c r="D687" s="663" t="s">
        <v>3251</v>
      </c>
      <c r="E687" s="662" t="s">
        <v>5720</v>
      </c>
      <c r="F687" s="663" t="s">
        <v>5721</v>
      </c>
      <c r="G687" s="662" t="s">
        <v>5586</v>
      </c>
      <c r="H687" s="662" t="s">
        <v>5587</v>
      </c>
      <c r="I687" s="664">
        <v>171.23</v>
      </c>
      <c r="J687" s="664">
        <v>12</v>
      </c>
      <c r="K687" s="665">
        <v>2054.71</v>
      </c>
    </row>
    <row r="688" spans="1:11" ht="14.4" customHeight="1" x14ac:dyDescent="0.3">
      <c r="A688" s="660" t="s">
        <v>563</v>
      </c>
      <c r="B688" s="661" t="s">
        <v>564</v>
      </c>
      <c r="C688" s="662" t="s">
        <v>580</v>
      </c>
      <c r="D688" s="663" t="s">
        <v>3251</v>
      </c>
      <c r="E688" s="662" t="s">
        <v>5720</v>
      </c>
      <c r="F688" s="663" t="s">
        <v>5721</v>
      </c>
      <c r="G688" s="662" t="s">
        <v>5588</v>
      </c>
      <c r="H688" s="662" t="s">
        <v>5589</v>
      </c>
      <c r="I688" s="664">
        <v>47.99</v>
      </c>
      <c r="J688" s="664">
        <v>36</v>
      </c>
      <c r="K688" s="665">
        <v>1727.53</v>
      </c>
    </row>
    <row r="689" spans="1:11" ht="14.4" customHeight="1" x14ac:dyDescent="0.3">
      <c r="A689" s="660" t="s">
        <v>563</v>
      </c>
      <c r="B689" s="661" t="s">
        <v>564</v>
      </c>
      <c r="C689" s="662" t="s">
        <v>580</v>
      </c>
      <c r="D689" s="663" t="s">
        <v>3251</v>
      </c>
      <c r="E689" s="662" t="s">
        <v>5720</v>
      </c>
      <c r="F689" s="663" t="s">
        <v>5721</v>
      </c>
      <c r="G689" s="662" t="s">
        <v>5590</v>
      </c>
      <c r="H689" s="662" t="s">
        <v>5591</v>
      </c>
      <c r="I689" s="664">
        <v>113.85</v>
      </c>
      <c r="J689" s="664">
        <v>24</v>
      </c>
      <c r="K689" s="665">
        <v>2732.4</v>
      </c>
    </row>
    <row r="690" spans="1:11" ht="14.4" customHeight="1" x14ac:dyDescent="0.3">
      <c r="A690" s="660" t="s">
        <v>563</v>
      </c>
      <c r="B690" s="661" t="s">
        <v>564</v>
      </c>
      <c r="C690" s="662" t="s">
        <v>580</v>
      </c>
      <c r="D690" s="663" t="s">
        <v>3251</v>
      </c>
      <c r="E690" s="662" t="s">
        <v>5720</v>
      </c>
      <c r="F690" s="663" t="s">
        <v>5721</v>
      </c>
      <c r="G690" s="662" t="s">
        <v>5592</v>
      </c>
      <c r="H690" s="662" t="s">
        <v>5593</v>
      </c>
      <c r="I690" s="664">
        <v>570.86</v>
      </c>
      <c r="J690" s="664">
        <v>12</v>
      </c>
      <c r="K690" s="665">
        <v>6850.32</v>
      </c>
    </row>
    <row r="691" spans="1:11" ht="14.4" customHeight="1" x14ac:dyDescent="0.3">
      <c r="A691" s="660" t="s">
        <v>563</v>
      </c>
      <c r="B691" s="661" t="s">
        <v>564</v>
      </c>
      <c r="C691" s="662" t="s">
        <v>580</v>
      </c>
      <c r="D691" s="663" t="s">
        <v>3251</v>
      </c>
      <c r="E691" s="662" t="s">
        <v>5720</v>
      </c>
      <c r="F691" s="663" t="s">
        <v>5721</v>
      </c>
      <c r="G691" s="662" t="s">
        <v>5594</v>
      </c>
      <c r="H691" s="662" t="s">
        <v>5595</v>
      </c>
      <c r="I691" s="664">
        <v>421.26</v>
      </c>
      <c r="J691" s="664">
        <v>72</v>
      </c>
      <c r="K691" s="665">
        <v>30331.02</v>
      </c>
    </row>
    <row r="692" spans="1:11" ht="14.4" customHeight="1" x14ac:dyDescent="0.3">
      <c r="A692" s="660" t="s">
        <v>563</v>
      </c>
      <c r="B692" s="661" t="s">
        <v>564</v>
      </c>
      <c r="C692" s="662" t="s">
        <v>580</v>
      </c>
      <c r="D692" s="663" t="s">
        <v>3251</v>
      </c>
      <c r="E692" s="662" t="s">
        <v>5720</v>
      </c>
      <c r="F692" s="663" t="s">
        <v>5721</v>
      </c>
      <c r="G692" s="662" t="s">
        <v>5596</v>
      </c>
      <c r="H692" s="662" t="s">
        <v>5597</v>
      </c>
      <c r="I692" s="664">
        <v>162.51</v>
      </c>
      <c r="J692" s="664">
        <v>120</v>
      </c>
      <c r="K692" s="665">
        <v>19501.13</v>
      </c>
    </row>
    <row r="693" spans="1:11" ht="14.4" customHeight="1" x14ac:dyDescent="0.3">
      <c r="A693" s="660" t="s">
        <v>563</v>
      </c>
      <c r="B693" s="661" t="s">
        <v>564</v>
      </c>
      <c r="C693" s="662" t="s">
        <v>580</v>
      </c>
      <c r="D693" s="663" t="s">
        <v>3251</v>
      </c>
      <c r="E693" s="662" t="s">
        <v>5720</v>
      </c>
      <c r="F693" s="663" t="s">
        <v>5721</v>
      </c>
      <c r="G693" s="662" t="s">
        <v>5598</v>
      </c>
      <c r="H693" s="662" t="s">
        <v>5599</v>
      </c>
      <c r="I693" s="664">
        <v>162.51</v>
      </c>
      <c r="J693" s="664">
        <v>120</v>
      </c>
      <c r="K693" s="665">
        <v>19501.14</v>
      </c>
    </row>
    <row r="694" spans="1:11" ht="14.4" customHeight="1" x14ac:dyDescent="0.3">
      <c r="A694" s="660" t="s">
        <v>563</v>
      </c>
      <c r="B694" s="661" t="s">
        <v>564</v>
      </c>
      <c r="C694" s="662" t="s">
        <v>580</v>
      </c>
      <c r="D694" s="663" t="s">
        <v>3251</v>
      </c>
      <c r="E694" s="662" t="s">
        <v>5720</v>
      </c>
      <c r="F694" s="663" t="s">
        <v>5721</v>
      </c>
      <c r="G694" s="662" t="s">
        <v>5600</v>
      </c>
      <c r="H694" s="662" t="s">
        <v>5601</v>
      </c>
      <c r="I694" s="664">
        <v>216.68</v>
      </c>
      <c r="J694" s="664">
        <v>12</v>
      </c>
      <c r="K694" s="665">
        <v>2600.15</v>
      </c>
    </row>
    <row r="695" spans="1:11" ht="14.4" customHeight="1" x14ac:dyDescent="0.3">
      <c r="A695" s="660" t="s">
        <v>563</v>
      </c>
      <c r="B695" s="661" t="s">
        <v>564</v>
      </c>
      <c r="C695" s="662" t="s">
        <v>580</v>
      </c>
      <c r="D695" s="663" t="s">
        <v>3251</v>
      </c>
      <c r="E695" s="662" t="s">
        <v>5720</v>
      </c>
      <c r="F695" s="663" t="s">
        <v>5721</v>
      </c>
      <c r="G695" s="662" t="s">
        <v>5602</v>
      </c>
      <c r="H695" s="662" t="s">
        <v>5603</v>
      </c>
      <c r="I695" s="664">
        <v>339.93</v>
      </c>
      <c r="J695" s="664">
        <v>36</v>
      </c>
      <c r="K695" s="665">
        <v>12237.33</v>
      </c>
    </row>
    <row r="696" spans="1:11" ht="14.4" customHeight="1" x14ac:dyDescent="0.3">
      <c r="A696" s="660" t="s">
        <v>563</v>
      </c>
      <c r="B696" s="661" t="s">
        <v>564</v>
      </c>
      <c r="C696" s="662" t="s">
        <v>580</v>
      </c>
      <c r="D696" s="663" t="s">
        <v>3251</v>
      </c>
      <c r="E696" s="662" t="s">
        <v>5720</v>
      </c>
      <c r="F696" s="663" t="s">
        <v>5721</v>
      </c>
      <c r="G696" s="662" t="s">
        <v>5604</v>
      </c>
      <c r="H696" s="662" t="s">
        <v>5605</v>
      </c>
      <c r="I696" s="664">
        <v>81.52</v>
      </c>
      <c r="J696" s="664">
        <v>36</v>
      </c>
      <c r="K696" s="665">
        <v>2934.85</v>
      </c>
    </row>
    <row r="697" spans="1:11" ht="14.4" customHeight="1" x14ac:dyDescent="0.3">
      <c r="A697" s="660" t="s">
        <v>563</v>
      </c>
      <c r="B697" s="661" t="s">
        <v>564</v>
      </c>
      <c r="C697" s="662" t="s">
        <v>580</v>
      </c>
      <c r="D697" s="663" t="s">
        <v>3251</v>
      </c>
      <c r="E697" s="662" t="s">
        <v>5704</v>
      </c>
      <c r="F697" s="663" t="s">
        <v>5705</v>
      </c>
      <c r="G697" s="662" t="s">
        <v>5606</v>
      </c>
      <c r="H697" s="662" t="s">
        <v>5607</v>
      </c>
      <c r="I697" s="664">
        <v>0.3</v>
      </c>
      <c r="J697" s="664">
        <v>100</v>
      </c>
      <c r="K697" s="665">
        <v>30</v>
      </c>
    </row>
    <row r="698" spans="1:11" ht="14.4" customHeight="1" x14ac:dyDescent="0.3">
      <c r="A698" s="660" t="s">
        <v>563</v>
      </c>
      <c r="B698" s="661" t="s">
        <v>564</v>
      </c>
      <c r="C698" s="662" t="s">
        <v>580</v>
      </c>
      <c r="D698" s="663" t="s">
        <v>3251</v>
      </c>
      <c r="E698" s="662" t="s">
        <v>5704</v>
      </c>
      <c r="F698" s="663" t="s">
        <v>5705</v>
      </c>
      <c r="G698" s="662" t="s">
        <v>5608</v>
      </c>
      <c r="H698" s="662" t="s">
        <v>5609</v>
      </c>
      <c r="I698" s="664">
        <v>10.99</v>
      </c>
      <c r="J698" s="664">
        <v>100</v>
      </c>
      <c r="K698" s="665">
        <v>1098.8400000000001</v>
      </c>
    </row>
    <row r="699" spans="1:11" ht="14.4" customHeight="1" x14ac:dyDescent="0.3">
      <c r="A699" s="660" t="s">
        <v>563</v>
      </c>
      <c r="B699" s="661" t="s">
        <v>564</v>
      </c>
      <c r="C699" s="662" t="s">
        <v>580</v>
      </c>
      <c r="D699" s="663" t="s">
        <v>3251</v>
      </c>
      <c r="E699" s="662" t="s">
        <v>5704</v>
      </c>
      <c r="F699" s="663" t="s">
        <v>5705</v>
      </c>
      <c r="G699" s="662" t="s">
        <v>5610</v>
      </c>
      <c r="H699" s="662" t="s">
        <v>5611</v>
      </c>
      <c r="I699" s="664">
        <v>10.45</v>
      </c>
      <c r="J699" s="664">
        <v>100</v>
      </c>
      <c r="K699" s="665">
        <v>1045.22</v>
      </c>
    </row>
    <row r="700" spans="1:11" ht="14.4" customHeight="1" x14ac:dyDescent="0.3">
      <c r="A700" s="660" t="s">
        <v>563</v>
      </c>
      <c r="B700" s="661" t="s">
        <v>564</v>
      </c>
      <c r="C700" s="662" t="s">
        <v>580</v>
      </c>
      <c r="D700" s="663" t="s">
        <v>3251</v>
      </c>
      <c r="E700" s="662" t="s">
        <v>5704</v>
      </c>
      <c r="F700" s="663" t="s">
        <v>5705</v>
      </c>
      <c r="G700" s="662" t="s">
        <v>5612</v>
      </c>
      <c r="H700" s="662" t="s">
        <v>5613</v>
      </c>
      <c r="I700" s="664">
        <v>10.45</v>
      </c>
      <c r="J700" s="664">
        <v>50</v>
      </c>
      <c r="K700" s="665">
        <v>522.72</v>
      </c>
    </row>
    <row r="701" spans="1:11" ht="14.4" customHeight="1" x14ac:dyDescent="0.3">
      <c r="A701" s="660" t="s">
        <v>563</v>
      </c>
      <c r="B701" s="661" t="s">
        <v>564</v>
      </c>
      <c r="C701" s="662" t="s">
        <v>580</v>
      </c>
      <c r="D701" s="663" t="s">
        <v>3251</v>
      </c>
      <c r="E701" s="662" t="s">
        <v>5704</v>
      </c>
      <c r="F701" s="663" t="s">
        <v>5705</v>
      </c>
      <c r="G701" s="662" t="s">
        <v>5614</v>
      </c>
      <c r="H701" s="662" t="s">
        <v>5615</v>
      </c>
      <c r="I701" s="664">
        <v>10.98</v>
      </c>
      <c r="J701" s="664">
        <v>50</v>
      </c>
      <c r="K701" s="665">
        <v>548.86</v>
      </c>
    </row>
    <row r="702" spans="1:11" ht="14.4" customHeight="1" x14ac:dyDescent="0.3">
      <c r="A702" s="660" t="s">
        <v>563</v>
      </c>
      <c r="B702" s="661" t="s">
        <v>564</v>
      </c>
      <c r="C702" s="662" t="s">
        <v>580</v>
      </c>
      <c r="D702" s="663" t="s">
        <v>3251</v>
      </c>
      <c r="E702" s="662" t="s">
        <v>5704</v>
      </c>
      <c r="F702" s="663" t="s">
        <v>5705</v>
      </c>
      <c r="G702" s="662" t="s">
        <v>4890</v>
      </c>
      <c r="H702" s="662" t="s">
        <v>4891</v>
      </c>
      <c r="I702" s="664">
        <v>0.48100000000000004</v>
      </c>
      <c r="J702" s="664">
        <v>5400</v>
      </c>
      <c r="K702" s="665">
        <v>2593</v>
      </c>
    </row>
    <row r="703" spans="1:11" ht="14.4" customHeight="1" x14ac:dyDescent="0.3">
      <c r="A703" s="660" t="s">
        <v>563</v>
      </c>
      <c r="B703" s="661" t="s">
        <v>564</v>
      </c>
      <c r="C703" s="662" t="s">
        <v>580</v>
      </c>
      <c r="D703" s="663" t="s">
        <v>3251</v>
      </c>
      <c r="E703" s="662" t="s">
        <v>5704</v>
      </c>
      <c r="F703" s="663" t="s">
        <v>5705</v>
      </c>
      <c r="G703" s="662" t="s">
        <v>5616</v>
      </c>
      <c r="H703" s="662" t="s">
        <v>5617</v>
      </c>
      <c r="I703" s="664">
        <v>10.99</v>
      </c>
      <c r="J703" s="664">
        <v>50</v>
      </c>
      <c r="K703" s="665">
        <v>549.34</v>
      </c>
    </row>
    <row r="704" spans="1:11" ht="14.4" customHeight="1" x14ac:dyDescent="0.3">
      <c r="A704" s="660" t="s">
        <v>563</v>
      </c>
      <c r="B704" s="661" t="s">
        <v>564</v>
      </c>
      <c r="C704" s="662" t="s">
        <v>580</v>
      </c>
      <c r="D704" s="663" t="s">
        <v>3251</v>
      </c>
      <c r="E704" s="662" t="s">
        <v>5704</v>
      </c>
      <c r="F704" s="663" t="s">
        <v>5705</v>
      </c>
      <c r="G704" s="662" t="s">
        <v>5618</v>
      </c>
      <c r="H704" s="662" t="s">
        <v>5619</v>
      </c>
      <c r="I704" s="664">
        <v>3291.2</v>
      </c>
      <c r="J704" s="664">
        <v>1</v>
      </c>
      <c r="K704" s="665">
        <v>3291.2</v>
      </c>
    </row>
    <row r="705" spans="1:11" ht="14.4" customHeight="1" x14ac:dyDescent="0.3">
      <c r="A705" s="660" t="s">
        <v>563</v>
      </c>
      <c r="B705" s="661" t="s">
        <v>564</v>
      </c>
      <c r="C705" s="662" t="s">
        <v>580</v>
      </c>
      <c r="D705" s="663" t="s">
        <v>3251</v>
      </c>
      <c r="E705" s="662" t="s">
        <v>5704</v>
      </c>
      <c r="F705" s="663" t="s">
        <v>5705</v>
      </c>
      <c r="G705" s="662" t="s">
        <v>5620</v>
      </c>
      <c r="H705" s="662" t="s">
        <v>5621</v>
      </c>
      <c r="I705" s="664">
        <v>7.34</v>
      </c>
      <c r="J705" s="664">
        <v>50</v>
      </c>
      <c r="K705" s="665">
        <v>367.24</v>
      </c>
    </row>
    <row r="706" spans="1:11" ht="14.4" customHeight="1" x14ac:dyDescent="0.3">
      <c r="A706" s="660" t="s">
        <v>563</v>
      </c>
      <c r="B706" s="661" t="s">
        <v>564</v>
      </c>
      <c r="C706" s="662" t="s">
        <v>580</v>
      </c>
      <c r="D706" s="663" t="s">
        <v>3251</v>
      </c>
      <c r="E706" s="662" t="s">
        <v>5704</v>
      </c>
      <c r="F706" s="663" t="s">
        <v>5705</v>
      </c>
      <c r="G706" s="662" t="s">
        <v>5622</v>
      </c>
      <c r="H706" s="662" t="s">
        <v>5623</v>
      </c>
      <c r="I706" s="664">
        <v>7.34</v>
      </c>
      <c r="J706" s="664">
        <v>50</v>
      </c>
      <c r="K706" s="665">
        <v>367.24</v>
      </c>
    </row>
    <row r="707" spans="1:11" ht="14.4" customHeight="1" x14ac:dyDescent="0.3">
      <c r="A707" s="660" t="s">
        <v>563</v>
      </c>
      <c r="B707" s="661" t="s">
        <v>564</v>
      </c>
      <c r="C707" s="662" t="s">
        <v>580</v>
      </c>
      <c r="D707" s="663" t="s">
        <v>3251</v>
      </c>
      <c r="E707" s="662" t="s">
        <v>5704</v>
      </c>
      <c r="F707" s="663" t="s">
        <v>5705</v>
      </c>
      <c r="G707" s="662" t="s">
        <v>5624</v>
      </c>
      <c r="H707" s="662" t="s">
        <v>5625</v>
      </c>
      <c r="I707" s="664">
        <v>6.55</v>
      </c>
      <c r="J707" s="664">
        <v>50</v>
      </c>
      <c r="K707" s="665">
        <v>327.3</v>
      </c>
    </row>
    <row r="708" spans="1:11" ht="14.4" customHeight="1" x14ac:dyDescent="0.3">
      <c r="A708" s="660" t="s">
        <v>563</v>
      </c>
      <c r="B708" s="661" t="s">
        <v>564</v>
      </c>
      <c r="C708" s="662" t="s">
        <v>580</v>
      </c>
      <c r="D708" s="663" t="s">
        <v>3251</v>
      </c>
      <c r="E708" s="662" t="s">
        <v>5704</v>
      </c>
      <c r="F708" s="663" t="s">
        <v>5705</v>
      </c>
      <c r="G708" s="662" t="s">
        <v>5626</v>
      </c>
      <c r="H708" s="662" t="s">
        <v>5627</v>
      </c>
      <c r="I708" s="664">
        <v>6.55</v>
      </c>
      <c r="J708" s="664">
        <v>50</v>
      </c>
      <c r="K708" s="665">
        <v>327.3</v>
      </c>
    </row>
    <row r="709" spans="1:11" ht="14.4" customHeight="1" x14ac:dyDescent="0.3">
      <c r="A709" s="660" t="s">
        <v>563</v>
      </c>
      <c r="B709" s="661" t="s">
        <v>564</v>
      </c>
      <c r="C709" s="662" t="s">
        <v>580</v>
      </c>
      <c r="D709" s="663" t="s">
        <v>3251</v>
      </c>
      <c r="E709" s="662" t="s">
        <v>5704</v>
      </c>
      <c r="F709" s="663" t="s">
        <v>5705</v>
      </c>
      <c r="G709" s="662" t="s">
        <v>5628</v>
      </c>
      <c r="H709" s="662" t="s">
        <v>5629</v>
      </c>
      <c r="I709" s="664">
        <v>372.25</v>
      </c>
      <c r="J709" s="664">
        <v>2</v>
      </c>
      <c r="K709" s="665">
        <v>744.51</v>
      </c>
    </row>
    <row r="710" spans="1:11" ht="14.4" customHeight="1" x14ac:dyDescent="0.3">
      <c r="A710" s="660" t="s">
        <v>563</v>
      </c>
      <c r="B710" s="661" t="s">
        <v>564</v>
      </c>
      <c r="C710" s="662" t="s">
        <v>580</v>
      </c>
      <c r="D710" s="663" t="s">
        <v>3251</v>
      </c>
      <c r="E710" s="662" t="s">
        <v>5706</v>
      </c>
      <c r="F710" s="663" t="s">
        <v>5707</v>
      </c>
      <c r="G710" s="662" t="s">
        <v>5630</v>
      </c>
      <c r="H710" s="662" t="s">
        <v>5631</v>
      </c>
      <c r="I710" s="664">
        <v>10.55</v>
      </c>
      <c r="J710" s="664">
        <v>120</v>
      </c>
      <c r="K710" s="665">
        <v>1266.2</v>
      </c>
    </row>
    <row r="711" spans="1:11" ht="14.4" customHeight="1" x14ac:dyDescent="0.3">
      <c r="A711" s="660" t="s">
        <v>563</v>
      </c>
      <c r="B711" s="661" t="s">
        <v>564</v>
      </c>
      <c r="C711" s="662" t="s">
        <v>580</v>
      </c>
      <c r="D711" s="663" t="s">
        <v>3251</v>
      </c>
      <c r="E711" s="662" t="s">
        <v>5706</v>
      </c>
      <c r="F711" s="663" t="s">
        <v>5707</v>
      </c>
      <c r="G711" s="662" t="s">
        <v>5632</v>
      </c>
      <c r="H711" s="662" t="s">
        <v>5633</v>
      </c>
      <c r="I711" s="664">
        <v>10.55</v>
      </c>
      <c r="J711" s="664">
        <v>280</v>
      </c>
      <c r="K711" s="665">
        <v>2954.63</v>
      </c>
    </row>
    <row r="712" spans="1:11" ht="14.4" customHeight="1" x14ac:dyDescent="0.3">
      <c r="A712" s="660" t="s">
        <v>563</v>
      </c>
      <c r="B712" s="661" t="s">
        <v>564</v>
      </c>
      <c r="C712" s="662" t="s">
        <v>580</v>
      </c>
      <c r="D712" s="663" t="s">
        <v>3251</v>
      </c>
      <c r="E712" s="662" t="s">
        <v>5706</v>
      </c>
      <c r="F712" s="663" t="s">
        <v>5707</v>
      </c>
      <c r="G712" s="662" t="s">
        <v>5634</v>
      </c>
      <c r="H712" s="662" t="s">
        <v>5635</v>
      </c>
      <c r="I712" s="664">
        <v>16.21</v>
      </c>
      <c r="J712" s="664">
        <v>125</v>
      </c>
      <c r="K712" s="665">
        <v>2026.75</v>
      </c>
    </row>
    <row r="713" spans="1:11" ht="14.4" customHeight="1" x14ac:dyDescent="0.3">
      <c r="A713" s="660" t="s">
        <v>563</v>
      </c>
      <c r="B713" s="661" t="s">
        <v>564</v>
      </c>
      <c r="C713" s="662" t="s">
        <v>580</v>
      </c>
      <c r="D713" s="663" t="s">
        <v>3251</v>
      </c>
      <c r="E713" s="662" t="s">
        <v>5706</v>
      </c>
      <c r="F713" s="663" t="s">
        <v>5707</v>
      </c>
      <c r="G713" s="662" t="s">
        <v>5636</v>
      </c>
      <c r="H713" s="662" t="s">
        <v>5637</v>
      </c>
      <c r="I713" s="664">
        <v>16.21</v>
      </c>
      <c r="J713" s="664">
        <v>100</v>
      </c>
      <c r="K713" s="665">
        <v>1621.4</v>
      </c>
    </row>
    <row r="714" spans="1:11" ht="14.4" customHeight="1" x14ac:dyDescent="0.3">
      <c r="A714" s="660" t="s">
        <v>563</v>
      </c>
      <c r="B714" s="661" t="s">
        <v>564</v>
      </c>
      <c r="C714" s="662" t="s">
        <v>580</v>
      </c>
      <c r="D714" s="663" t="s">
        <v>3251</v>
      </c>
      <c r="E714" s="662" t="s">
        <v>5706</v>
      </c>
      <c r="F714" s="663" t="s">
        <v>5707</v>
      </c>
      <c r="G714" s="662" t="s">
        <v>5638</v>
      </c>
      <c r="H714" s="662" t="s">
        <v>5639</v>
      </c>
      <c r="I714" s="664">
        <v>10.55</v>
      </c>
      <c r="J714" s="664">
        <v>360</v>
      </c>
      <c r="K714" s="665">
        <v>3798.45</v>
      </c>
    </row>
    <row r="715" spans="1:11" ht="14.4" customHeight="1" x14ac:dyDescent="0.3">
      <c r="A715" s="660" t="s">
        <v>563</v>
      </c>
      <c r="B715" s="661" t="s">
        <v>564</v>
      </c>
      <c r="C715" s="662" t="s">
        <v>580</v>
      </c>
      <c r="D715" s="663" t="s">
        <v>3251</v>
      </c>
      <c r="E715" s="662" t="s">
        <v>5706</v>
      </c>
      <c r="F715" s="663" t="s">
        <v>5707</v>
      </c>
      <c r="G715" s="662" t="s">
        <v>5640</v>
      </c>
      <c r="H715" s="662" t="s">
        <v>5641</v>
      </c>
      <c r="I715" s="664">
        <v>10.55</v>
      </c>
      <c r="J715" s="664">
        <v>560</v>
      </c>
      <c r="K715" s="665">
        <v>5908.75</v>
      </c>
    </row>
    <row r="716" spans="1:11" ht="14.4" customHeight="1" x14ac:dyDescent="0.3">
      <c r="A716" s="660" t="s">
        <v>563</v>
      </c>
      <c r="B716" s="661" t="s">
        <v>564</v>
      </c>
      <c r="C716" s="662" t="s">
        <v>580</v>
      </c>
      <c r="D716" s="663" t="s">
        <v>3251</v>
      </c>
      <c r="E716" s="662" t="s">
        <v>5706</v>
      </c>
      <c r="F716" s="663" t="s">
        <v>5707</v>
      </c>
      <c r="G716" s="662" t="s">
        <v>5642</v>
      </c>
      <c r="H716" s="662" t="s">
        <v>5643</v>
      </c>
      <c r="I716" s="664">
        <v>10.555</v>
      </c>
      <c r="J716" s="664">
        <v>320</v>
      </c>
      <c r="K716" s="665">
        <v>3377.4</v>
      </c>
    </row>
    <row r="717" spans="1:11" ht="14.4" customHeight="1" x14ac:dyDescent="0.3">
      <c r="A717" s="660" t="s">
        <v>563</v>
      </c>
      <c r="B717" s="661" t="s">
        <v>564</v>
      </c>
      <c r="C717" s="662" t="s">
        <v>580</v>
      </c>
      <c r="D717" s="663" t="s">
        <v>3251</v>
      </c>
      <c r="E717" s="662" t="s">
        <v>5706</v>
      </c>
      <c r="F717" s="663" t="s">
        <v>5707</v>
      </c>
      <c r="G717" s="662" t="s">
        <v>5644</v>
      </c>
      <c r="H717" s="662" t="s">
        <v>5645</v>
      </c>
      <c r="I717" s="664">
        <v>16.21</v>
      </c>
      <c r="J717" s="664">
        <v>150</v>
      </c>
      <c r="K717" s="665">
        <v>2432.1000000000004</v>
      </c>
    </row>
    <row r="718" spans="1:11" ht="14.4" customHeight="1" x14ac:dyDescent="0.3">
      <c r="A718" s="660" t="s">
        <v>563</v>
      </c>
      <c r="B718" s="661" t="s">
        <v>564</v>
      </c>
      <c r="C718" s="662" t="s">
        <v>580</v>
      </c>
      <c r="D718" s="663" t="s">
        <v>3251</v>
      </c>
      <c r="E718" s="662" t="s">
        <v>5706</v>
      </c>
      <c r="F718" s="663" t="s">
        <v>5707</v>
      </c>
      <c r="G718" s="662" t="s">
        <v>5646</v>
      </c>
      <c r="H718" s="662" t="s">
        <v>5647</v>
      </c>
      <c r="I718" s="664">
        <v>16.21</v>
      </c>
      <c r="J718" s="664">
        <v>25</v>
      </c>
      <c r="K718" s="665">
        <v>405.35</v>
      </c>
    </row>
    <row r="719" spans="1:11" ht="14.4" customHeight="1" x14ac:dyDescent="0.3">
      <c r="A719" s="660" t="s">
        <v>563</v>
      </c>
      <c r="B719" s="661" t="s">
        <v>564</v>
      </c>
      <c r="C719" s="662" t="s">
        <v>580</v>
      </c>
      <c r="D719" s="663" t="s">
        <v>3251</v>
      </c>
      <c r="E719" s="662" t="s">
        <v>5706</v>
      </c>
      <c r="F719" s="663" t="s">
        <v>5707</v>
      </c>
      <c r="G719" s="662" t="s">
        <v>4900</v>
      </c>
      <c r="H719" s="662" t="s">
        <v>4901</v>
      </c>
      <c r="I719" s="664">
        <v>0.71</v>
      </c>
      <c r="J719" s="664">
        <v>6000</v>
      </c>
      <c r="K719" s="665">
        <v>4260</v>
      </c>
    </row>
    <row r="720" spans="1:11" ht="14.4" customHeight="1" x14ac:dyDescent="0.3">
      <c r="A720" s="660" t="s">
        <v>563</v>
      </c>
      <c r="B720" s="661" t="s">
        <v>564</v>
      </c>
      <c r="C720" s="662" t="s">
        <v>580</v>
      </c>
      <c r="D720" s="663" t="s">
        <v>3251</v>
      </c>
      <c r="E720" s="662" t="s">
        <v>5706</v>
      </c>
      <c r="F720" s="663" t="s">
        <v>5707</v>
      </c>
      <c r="G720" s="662" t="s">
        <v>4902</v>
      </c>
      <c r="H720" s="662" t="s">
        <v>4903</v>
      </c>
      <c r="I720" s="664">
        <v>0.71</v>
      </c>
      <c r="J720" s="664">
        <v>2200</v>
      </c>
      <c r="K720" s="665">
        <v>1562</v>
      </c>
    </row>
    <row r="721" spans="1:11" ht="14.4" customHeight="1" x14ac:dyDescent="0.3">
      <c r="A721" s="660" t="s">
        <v>563</v>
      </c>
      <c r="B721" s="661" t="s">
        <v>564</v>
      </c>
      <c r="C721" s="662" t="s">
        <v>580</v>
      </c>
      <c r="D721" s="663" t="s">
        <v>3251</v>
      </c>
      <c r="E721" s="662" t="s">
        <v>5706</v>
      </c>
      <c r="F721" s="663" t="s">
        <v>5707</v>
      </c>
      <c r="G721" s="662" t="s">
        <v>4904</v>
      </c>
      <c r="H721" s="662" t="s">
        <v>4905</v>
      </c>
      <c r="I721" s="664">
        <v>0.71</v>
      </c>
      <c r="J721" s="664">
        <v>2800</v>
      </c>
      <c r="K721" s="665">
        <v>1988</v>
      </c>
    </row>
    <row r="722" spans="1:11" ht="14.4" customHeight="1" x14ac:dyDescent="0.3">
      <c r="A722" s="660" t="s">
        <v>563</v>
      </c>
      <c r="B722" s="661" t="s">
        <v>564</v>
      </c>
      <c r="C722" s="662" t="s">
        <v>580</v>
      </c>
      <c r="D722" s="663" t="s">
        <v>3251</v>
      </c>
      <c r="E722" s="662" t="s">
        <v>5708</v>
      </c>
      <c r="F722" s="663" t="s">
        <v>5709</v>
      </c>
      <c r="G722" s="662" t="s">
        <v>4912</v>
      </c>
      <c r="H722" s="662" t="s">
        <v>4913</v>
      </c>
      <c r="I722" s="664">
        <v>142.78</v>
      </c>
      <c r="J722" s="664">
        <v>4</v>
      </c>
      <c r="K722" s="665">
        <v>571.12</v>
      </c>
    </row>
    <row r="723" spans="1:11" ht="14.4" customHeight="1" x14ac:dyDescent="0.3">
      <c r="A723" s="660" t="s">
        <v>563</v>
      </c>
      <c r="B723" s="661" t="s">
        <v>564</v>
      </c>
      <c r="C723" s="662" t="s">
        <v>580</v>
      </c>
      <c r="D723" s="663" t="s">
        <v>3251</v>
      </c>
      <c r="E723" s="662" t="s">
        <v>5708</v>
      </c>
      <c r="F723" s="663" t="s">
        <v>5709</v>
      </c>
      <c r="G723" s="662" t="s">
        <v>5648</v>
      </c>
      <c r="H723" s="662" t="s">
        <v>5649</v>
      </c>
      <c r="I723" s="664">
        <v>4076.13</v>
      </c>
      <c r="J723" s="664">
        <v>2</v>
      </c>
      <c r="K723" s="665">
        <v>8152.25</v>
      </c>
    </row>
    <row r="724" spans="1:11" ht="14.4" customHeight="1" x14ac:dyDescent="0.3">
      <c r="A724" s="660" t="s">
        <v>563</v>
      </c>
      <c r="B724" s="661" t="s">
        <v>564</v>
      </c>
      <c r="C724" s="662" t="s">
        <v>580</v>
      </c>
      <c r="D724" s="663" t="s">
        <v>3251</v>
      </c>
      <c r="E724" s="662" t="s">
        <v>5708</v>
      </c>
      <c r="F724" s="663" t="s">
        <v>5709</v>
      </c>
      <c r="G724" s="662" t="s">
        <v>5650</v>
      </c>
      <c r="H724" s="662" t="s">
        <v>5651</v>
      </c>
      <c r="I724" s="664">
        <v>4433.08</v>
      </c>
      <c r="J724" s="664">
        <v>1</v>
      </c>
      <c r="K724" s="665">
        <v>4433.08</v>
      </c>
    </row>
    <row r="725" spans="1:11" ht="14.4" customHeight="1" x14ac:dyDescent="0.3">
      <c r="A725" s="660" t="s">
        <v>563</v>
      </c>
      <c r="B725" s="661" t="s">
        <v>564</v>
      </c>
      <c r="C725" s="662" t="s">
        <v>580</v>
      </c>
      <c r="D725" s="663" t="s">
        <v>3251</v>
      </c>
      <c r="E725" s="662" t="s">
        <v>5708</v>
      </c>
      <c r="F725" s="663" t="s">
        <v>5709</v>
      </c>
      <c r="G725" s="662" t="s">
        <v>5160</v>
      </c>
      <c r="H725" s="662" t="s">
        <v>5161</v>
      </c>
      <c r="I725" s="664">
        <v>3153.08</v>
      </c>
      <c r="J725" s="664">
        <v>5</v>
      </c>
      <c r="K725" s="665">
        <v>15765.39</v>
      </c>
    </row>
    <row r="726" spans="1:11" ht="14.4" customHeight="1" x14ac:dyDescent="0.3">
      <c r="A726" s="660" t="s">
        <v>563</v>
      </c>
      <c r="B726" s="661" t="s">
        <v>564</v>
      </c>
      <c r="C726" s="662" t="s">
        <v>580</v>
      </c>
      <c r="D726" s="663" t="s">
        <v>3251</v>
      </c>
      <c r="E726" s="662" t="s">
        <v>5722</v>
      </c>
      <c r="F726" s="663" t="s">
        <v>5723</v>
      </c>
      <c r="G726" s="662" t="s">
        <v>5652</v>
      </c>
      <c r="H726" s="662" t="s">
        <v>5653</v>
      </c>
      <c r="I726" s="664">
        <v>64.801999999999992</v>
      </c>
      <c r="J726" s="664">
        <v>240</v>
      </c>
      <c r="K726" s="665">
        <v>15552.84</v>
      </c>
    </row>
    <row r="727" spans="1:11" ht="14.4" customHeight="1" x14ac:dyDescent="0.3">
      <c r="A727" s="660" t="s">
        <v>563</v>
      </c>
      <c r="B727" s="661" t="s">
        <v>564</v>
      </c>
      <c r="C727" s="662" t="s">
        <v>580</v>
      </c>
      <c r="D727" s="663" t="s">
        <v>3251</v>
      </c>
      <c r="E727" s="662" t="s">
        <v>5722</v>
      </c>
      <c r="F727" s="663" t="s">
        <v>5723</v>
      </c>
      <c r="G727" s="662" t="s">
        <v>5654</v>
      </c>
      <c r="H727" s="662" t="s">
        <v>5655</v>
      </c>
      <c r="I727" s="664">
        <v>27014.5</v>
      </c>
      <c r="J727" s="664">
        <v>1</v>
      </c>
      <c r="K727" s="665">
        <v>27014.5</v>
      </c>
    </row>
    <row r="728" spans="1:11" ht="14.4" customHeight="1" x14ac:dyDescent="0.3">
      <c r="A728" s="660" t="s">
        <v>563</v>
      </c>
      <c r="B728" s="661" t="s">
        <v>564</v>
      </c>
      <c r="C728" s="662" t="s">
        <v>580</v>
      </c>
      <c r="D728" s="663" t="s">
        <v>3251</v>
      </c>
      <c r="E728" s="662" t="s">
        <v>5722</v>
      </c>
      <c r="F728" s="663" t="s">
        <v>5723</v>
      </c>
      <c r="G728" s="662" t="s">
        <v>5656</v>
      </c>
      <c r="H728" s="662" t="s">
        <v>5657</v>
      </c>
      <c r="I728" s="664">
        <v>9851.39</v>
      </c>
      <c r="J728" s="664">
        <v>2</v>
      </c>
      <c r="K728" s="665">
        <v>19702.78</v>
      </c>
    </row>
    <row r="729" spans="1:11" ht="14.4" customHeight="1" x14ac:dyDescent="0.3">
      <c r="A729" s="660" t="s">
        <v>563</v>
      </c>
      <c r="B729" s="661" t="s">
        <v>564</v>
      </c>
      <c r="C729" s="662" t="s">
        <v>580</v>
      </c>
      <c r="D729" s="663" t="s">
        <v>3251</v>
      </c>
      <c r="E729" s="662" t="s">
        <v>5722</v>
      </c>
      <c r="F729" s="663" t="s">
        <v>5723</v>
      </c>
      <c r="G729" s="662" t="s">
        <v>5658</v>
      </c>
      <c r="H729" s="662" t="s">
        <v>5659</v>
      </c>
      <c r="I729" s="664">
        <v>86896.3</v>
      </c>
      <c r="J729" s="664">
        <v>3</v>
      </c>
      <c r="K729" s="665">
        <v>260688.90000000002</v>
      </c>
    </row>
    <row r="730" spans="1:11" ht="14.4" customHeight="1" x14ac:dyDescent="0.3">
      <c r="A730" s="660" t="s">
        <v>563</v>
      </c>
      <c r="B730" s="661" t="s">
        <v>564</v>
      </c>
      <c r="C730" s="662" t="s">
        <v>580</v>
      </c>
      <c r="D730" s="663" t="s">
        <v>3251</v>
      </c>
      <c r="E730" s="662" t="s">
        <v>5722</v>
      </c>
      <c r="F730" s="663" t="s">
        <v>5723</v>
      </c>
      <c r="G730" s="662" t="s">
        <v>5660</v>
      </c>
      <c r="H730" s="662" t="s">
        <v>5661</v>
      </c>
      <c r="I730" s="664">
        <v>52300</v>
      </c>
      <c r="J730" s="664">
        <v>1</v>
      </c>
      <c r="K730" s="665">
        <v>52300</v>
      </c>
    </row>
    <row r="731" spans="1:11" ht="14.4" customHeight="1" x14ac:dyDescent="0.3">
      <c r="A731" s="660" t="s">
        <v>563</v>
      </c>
      <c r="B731" s="661" t="s">
        <v>564</v>
      </c>
      <c r="C731" s="662" t="s">
        <v>580</v>
      </c>
      <c r="D731" s="663" t="s">
        <v>3251</v>
      </c>
      <c r="E731" s="662" t="s">
        <v>5722</v>
      </c>
      <c r="F731" s="663" t="s">
        <v>5723</v>
      </c>
      <c r="G731" s="662" t="s">
        <v>5662</v>
      </c>
      <c r="H731" s="662" t="s">
        <v>5663</v>
      </c>
      <c r="I731" s="664">
        <v>4630</v>
      </c>
      <c r="J731" s="664">
        <v>1</v>
      </c>
      <c r="K731" s="665">
        <v>4630</v>
      </c>
    </row>
    <row r="732" spans="1:11" ht="14.4" customHeight="1" x14ac:dyDescent="0.3">
      <c r="A732" s="660" t="s">
        <v>563</v>
      </c>
      <c r="B732" s="661" t="s">
        <v>564</v>
      </c>
      <c r="C732" s="662" t="s">
        <v>580</v>
      </c>
      <c r="D732" s="663" t="s">
        <v>3251</v>
      </c>
      <c r="E732" s="662" t="s">
        <v>5722</v>
      </c>
      <c r="F732" s="663" t="s">
        <v>5723</v>
      </c>
      <c r="G732" s="662" t="s">
        <v>5664</v>
      </c>
      <c r="H732" s="662" t="s">
        <v>5665</v>
      </c>
      <c r="I732" s="664">
        <v>16500</v>
      </c>
      <c r="J732" s="664">
        <v>1</v>
      </c>
      <c r="K732" s="665">
        <v>16500</v>
      </c>
    </row>
    <row r="733" spans="1:11" ht="14.4" customHeight="1" x14ac:dyDescent="0.3">
      <c r="A733" s="660" t="s">
        <v>563</v>
      </c>
      <c r="B733" s="661" t="s">
        <v>564</v>
      </c>
      <c r="C733" s="662" t="s">
        <v>580</v>
      </c>
      <c r="D733" s="663" t="s">
        <v>3251</v>
      </c>
      <c r="E733" s="662" t="s">
        <v>5722</v>
      </c>
      <c r="F733" s="663" t="s">
        <v>5723</v>
      </c>
      <c r="G733" s="662" t="s">
        <v>5666</v>
      </c>
      <c r="H733" s="662" t="s">
        <v>5667</v>
      </c>
      <c r="I733" s="664">
        <v>2864.91</v>
      </c>
      <c r="J733" s="664">
        <v>5</v>
      </c>
      <c r="K733" s="665">
        <v>14324.56</v>
      </c>
    </row>
    <row r="734" spans="1:11" ht="14.4" customHeight="1" x14ac:dyDescent="0.3">
      <c r="A734" s="660" t="s">
        <v>563</v>
      </c>
      <c r="B734" s="661" t="s">
        <v>564</v>
      </c>
      <c r="C734" s="662" t="s">
        <v>580</v>
      </c>
      <c r="D734" s="663" t="s">
        <v>3251</v>
      </c>
      <c r="E734" s="662" t="s">
        <v>5722</v>
      </c>
      <c r="F734" s="663" t="s">
        <v>5723</v>
      </c>
      <c r="G734" s="662" t="s">
        <v>5668</v>
      </c>
      <c r="H734" s="662" t="s">
        <v>5669</v>
      </c>
      <c r="I734" s="664">
        <v>17570.509999999998</v>
      </c>
      <c r="J734" s="664">
        <v>1</v>
      </c>
      <c r="K734" s="665">
        <v>17570.509999999998</v>
      </c>
    </row>
    <row r="735" spans="1:11" ht="14.4" customHeight="1" x14ac:dyDescent="0.3">
      <c r="A735" s="660" t="s">
        <v>563</v>
      </c>
      <c r="B735" s="661" t="s">
        <v>564</v>
      </c>
      <c r="C735" s="662" t="s">
        <v>580</v>
      </c>
      <c r="D735" s="663" t="s">
        <v>3251</v>
      </c>
      <c r="E735" s="662" t="s">
        <v>5722</v>
      </c>
      <c r="F735" s="663" t="s">
        <v>5723</v>
      </c>
      <c r="G735" s="662" t="s">
        <v>5670</v>
      </c>
      <c r="H735" s="662" t="s">
        <v>5671</v>
      </c>
      <c r="I735" s="664">
        <v>16500</v>
      </c>
      <c r="J735" s="664">
        <v>1</v>
      </c>
      <c r="K735" s="665">
        <v>16500</v>
      </c>
    </row>
    <row r="736" spans="1:11" ht="14.4" customHeight="1" x14ac:dyDescent="0.3">
      <c r="A736" s="660" t="s">
        <v>563</v>
      </c>
      <c r="B736" s="661" t="s">
        <v>564</v>
      </c>
      <c r="C736" s="662" t="s">
        <v>580</v>
      </c>
      <c r="D736" s="663" t="s">
        <v>3251</v>
      </c>
      <c r="E736" s="662" t="s">
        <v>5722</v>
      </c>
      <c r="F736" s="663" t="s">
        <v>5723</v>
      </c>
      <c r="G736" s="662" t="s">
        <v>5672</v>
      </c>
      <c r="H736" s="662" t="s">
        <v>5673</v>
      </c>
      <c r="I736" s="664">
        <v>9423</v>
      </c>
      <c r="J736" s="664">
        <v>2</v>
      </c>
      <c r="K736" s="665">
        <v>18846</v>
      </c>
    </row>
    <row r="737" spans="1:11" ht="14.4" customHeight="1" x14ac:dyDescent="0.3">
      <c r="A737" s="660" t="s">
        <v>563</v>
      </c>
      <c r="B737" s="661" t="s">
        <v>564</v>
      </c>
      <c r="C737" s="662" t="s">
        <v>580</v>
      </c>
      <c r="D737" s="663" t="s">
        <v>3251</v>
      </c>
      <c r="E737" s="662" t="s">
        <v>5722</v>
      </c>
      <c r="F737" s="663" t="s">
        <v>5723</v>
      </c>
      <c r="G737" s="662" t="s">
        <v>5674</v>
      </c>
      <c r="H737" s="662" t="s">
        <v>5675</v>
      </c>
      <c r="I737" s="664">
        <v>16500</v>
      </c>
      <c r="J737" s="664">
        <v>1</v>
      </c>
      <c r="K737" s="665">
        <v>16500</v>
      </c>
    </row>
    <row r="738" spans="1:11" ht="14.4" customHeight="1" x14ac:dyDescent="0.3">
      <c r="A738" s="660" t="s">
        <v>563</v>
      </c>
      <c r="B738" s="661" t="s">
        <v>564</v>
      </c>
      <c r="C738" s="662" t="s">
        <v>580</v>
      </c>
      <c r="D738" s="663" t="s">
        <v>3251</v>
      </c>
      <c r="E738" s="662" t="s">
        <v>5722</v>
      </c>
      <c r="F738" s="663" t="s">
        <v>5723</v>
      </c>
      <c r="G738" s="662" t="s">
        <v>5676</v>
      </c>
      <c r="H738" s="662" t="s">
        <v>5677</v>
      </c>
      <c r="I738" s="664">
        <v>52300</v>
      </c>
      <c r="J738" s="664">
        <v>1</v>
      </c>
      <c r="K738" s="665">
        <v>52300</v>
      </c>
    </row>
    <row r="739" spans="1:11" ht="14.4" customHeight="1" x14ac:dyDescent="0.3">
      <c r="A739" s="660" t="s">
        <v>563</v>
      </c>
      <c r="B739" s="661" t="s">
        <v>564</v>
      </c>
      <c r="C739" s="662" t="s">
        <v>580</v>
      </c>
      <c r="D739" s="663" t="s">
        <v>3251</v>
      </c>
      <c r="E739" s="662" t="s">
        <v>5722</v>
      </c>
      <c r="F739" s="663" t="s">
        <v>5723</v>
      </c>
      <c r="G739" s="662" t="s">
        <v>5678</v>
      </c>
      <c r="H739" s="662" t="s">
        <v>5679</v>
      </c>
      <c r="I739" s="664">
        <v>9765.99</v>
      </c>
      <c r="J739" s="664">
        <v>1</v>
      </c>
      <c r="K739" s="665">
        <v>9765.99</v>
      </c>
    </row>
    <row r="740" spans="1:11" ht="14.4" customHeight="1" x14ac:dyDescent="0.3">
      <c r="A740" s="660" t="s">
        <v>563</v>
      </c>
      <c r="B740" s="661" t="s">
        <v>564</v>
      </c>
      <c r="C740" s="662" t="s">
        <v>580</v>
      </c>
      <c r="D740" s="663" t="s">
        <v>3251</v>
      </c>
      <c r="E740" s="662" t="s">
        <v>5722</v>
      </c>
      <c r="F740" s="663" t="s">
        <v>5723</v>
      </c>
      <c r="G740" s="662" t="s">
        <v>5680</v>
      </c>
      <c r="H740" s="662" t="s">
        <v>5681</v>
      </c>
      <c r="I740" s="664">
        <v>6928.98</v>
      </c>
      <c r="J740" s="664">
        <v>1</v>
      </c>
      <c r="K740" s="665">
        <v>6928.98</v>
      </c>
    </row>
    <row r="741" spans="1:11" ht="14.4" customHeight="1" x14ac:dyDescent="0.3">
      <c r="A741" s="660" t="s">
        <v>563</v>
      </c>
      <c r="B741" s="661" t="s">
        <v>564</v>
      </c>
      <c r="C741" s="662" t="s">
        <v>580</v>
      </c>
      <c r="D741" s="663" t="s">
        <v>3251</v>
      </c>
      <c r="E741" s="662" t="s">
        <v>5722</v>
      </c>
      <c r="F741" s="663" t="s">
        <v>5723</v>
      </c>
      <c r="G741" s="662" t="s">
        <v>5682</v>
      </c>
      <c r="H741" s="662" t="s">
        <v>5683</v>
      </c>
      <c r="I741" s="664">
        <v>6989.94</v>
      </c>
      <c r="J741" s="664">
        <v>2</v>
      </c>
      <c r="K741" s="665">
        <v>13979.88</v>
      </c>
    </row>
    <row r="742" spans="1:11" ht="14.4" customHeight="1" x14ac:dyDescent="0.3">
      <c r="A742" s="660" t="s">
        <v>563</v>
      </c>
      <c r="B742" s="661" t="s">
        <v>564</v>
      </c>
      <c r="C742" s="662" t="s">
        <v>580</v>
      </c>
      <c r="D742" s="663" t="s">
        <v>3251</v>
      </c>
      <c r="E742" s="662" t="s">
        <v>5710</v>
      </c>
      <c r="F742" s="663" t="s">
        <v>5711</v>
      </c>
      <c r="G742" s="662" t="s">
        <v>5684</v>
      </c>
      <c r="H742" s="662" t="s">
        <v>5685</v>
      </c>
      <c r="I742" s="664">
        <v>62.558000000000007</v>
      </c>
      <c r="J742" s="664">
        <v>250</v>
      </c>
      <c r="K742" s="665">
        <v>15639.25</v>
      </c>
    </row>
    <row r="743" spans="1:11" ht="14.4" customHeight="1" x14ac:dyDescent="0.3">
      <c r="A743" s="660" t="s">
        <v>563</v>
      </c>
      <c r="B743" s="661" t="s">
        <v>564</v>
      </c>
      <c r="C743" s="662" t="s">
        <v>580</v>
      </c>
      <c r="D743" s="663" t="s">
        <v>3251</v>
      </c>
      <c r="E743" s="662" t="s">
        <v>5710</v>
      </c>
      <c r="F743" s="663" t="s">
        <v>5711</v>
      </c>
      <c r="G743" s="662" t="s">
        <v>5686</v>
      </c>
      <c r="H743" s="662" t="s">
        <v>5687</v>
      </c>
      <c r="I743" s="664">
        <v>149.55799999999999</v>
      </c>
      <c r="J743" s="664">
        <v>216</v>
      </c>
      <c r="K743" s="665">
        <v>32304.420000000006</v>
      </c>
    </row>
    <row r="744" spans="1:11" ht="14.4" customHeight="1" x14ac:dyDescent="0.3">
      <c r="A744" s="660" t="s">
        <v>563</v>
      </c>
      <c r="B744" s="661" t="s">
        <v>564</v>
      </c>
      <c r="C744" s="662" t="s">
        <v>580</v>
      </c>
      <c r="D744" s="663" t="s">
        <v>3251</v>
      </c>
      <c r="E744" s="662" t="s">
        <v>5710</v>
      </c>
      <c r="F744" s="663" t="s">
        <v>5711</v>
      </c>
      <c r="G744" s="662" t="s">
        <v>4918</v>
      </c>
      <c r="H744" s="662" t="s">
        <v>4919</v>
      </c>
      <c r="I744" s="664">
        <v>220.22</v>
      </c>
      <c r="J744" s="664">
        <v>20</v>
      </c>
      <c r="K744" s="665">
        <v>4404.3999999999996</v>
      </c>
    </row>
    <row r="745" spans="1:11" ht="14.4" customHeight="1" x14ac:dyDescent="0.3">
      <c r="A745" s="660" t="s">
        <v>563</v>
      </c>
      <c r="B745" s="661" t="s">
        <v>564</v>
      </c>
      <c r="C745" s="662" t="s">
        <v>580</v>
      </c>
      <c r="D745" s="663" t="s">
        <v>3251</v>
      </c>
      <c r="E745" s="662" t="s">
        <v>5710</v>
      </c>
      <c r="F745" s="663" t="s">
        <v>5711</v>
      </c>
      <c r="G745" s="662" t="s">
        <v>4920</v>
      </c>
      <c r="H745" s="662" t="s">
        <v>4921</v>
      </c>
      <c r="I745" s="664">
        <v>695.75</v>
      </c>
      <c r="J745" s="664">
        <v>280</v>
      </c>
      <c r="K745" s="665">
        <v>194810</v>
      </c>
    </row>
    <row r="746" spans="1:11" ht="14.4" customHeight="1" x14ac:dyDescent="0.3">
      <c r="A746" s="660" t="s">
        <v>563</v>
      </c>
      <c r="B746" s="661" t="s">
        <v>564</v>
      </c>
      <c r="C746" s="662" t="s">
        <v>580</v>
      </c>
      <c r="D746" s="663" t="s">
        <v>3251</v>
      </c>
      <c r="E746" s="662" t="s">
        <v>5710</v>
      </c>
      <c r="F746" s="663" t="s">
        <v>5711</v>
      </c>
      <c r="G746" s="662" t="s">
        <v>5688</v>
      </c>
      <c r="H746" s="662" t="s">
        <v>5689</v>
      </c>
      <c r="I746" s="664">
        <v>120</v>
      </c>
      <c r="J746" s="664">
        <v>50</v>
      </c>
      <c r="K746" s="665">
        <v>6000.05</v>
      </c>
    </row>
    <row r="747" spans="1:11" ht="14.4" customHeight="1" x14ac:dyDescent="0.3">
      <c r="A747" s="660" t="s">
        <v>563</v>
      </c>
      <c r="B747" s="661" t="s">
        <v>564</v>
      </c>
      <c r="C747" s="662" t="s">
        <v>580</v>
      </c>
      <c r="D747" s="663" t="s">
        <v>3251</v>
      </c>
      <c r="E747" s="662" t="s">
        <v>5710</v>
      </c>
      <c r="F747" s="663" t="s">
        <v>5711</v>
      </c>
      <c r="G747" s="662" t="s">
        <v>5194</v>
      </c>
      <c r="H747" s="662" t="s">
        <v>5195</v>
      </c>
      <c r="I747" s="664">
        <v>15.18</v>
      </c>
      <c r="J747" s="664">
        <v>100</v>
      </c>
      <c r="K747" s="665">
        <v>1518</v>
      </c>
    </row>
    <row r="748" spans="1:11" ht="14.4" customHeight="1" x14ac:dyDescent="0.3">
      <c r="A748" s="660" t="s">
        <v>563</v>
      </c>
      <c r="B748" s="661" t="s">
        <v>564</v>
      </c>
      <c r="C748" s="662" t="s">
        <v>580</v>
      </c>
      <c r="D748" s="663" t="s">
        <v>3251</v>
      </c>
      <c r="E748" s="662" t="s">
        <v>5710</v>
      </c>
      <c r="F748" s="663" t="s">
        <v>5711</v>
      </c>
      <c r="G748" s="662" t="s">
        <v>5690</v>
      </c>
      <c r="H748" s="662" t="s">
        <v>5691</v>
      </c>
      <c r="I748" s="664">
        <v>815.49</v>
      </c>
      <c r="J748" s="664">
        <v>5</v>
      </c>
      <c r="K748" s="665">
        <v>4036.6500000000005</v>
      </c>
    </row>
    <row r="749" spans="1:11" ht="14.4" customHeight="1" x14ac:dyDescent="0.3">
      <c r="A749" s="660" t="s">
        <v>563</v>
      </c>
      <c r="B749" s="661" t="s">
        <v>564</v>
      </c>
      <c r="C749" s="662" t="s">
        <v>580</v>
      </c>
      <c r="D749" s="663" t="s">
        <v>3251</v>
      </c>
      <c r="E749" s="662" t="s">
        <v>5710</v>
      </c>
      <c r="F749" s="663" t="s">
        <v>5711</v>
      </c>
      <c r="G749" s="662" t="s">
        <v>5692</v>
      </c>
      <c r="H749" s="662" t="s">
        <v>5693</v>
      </c>
      <c r="I749" s="664">
        <v>198.98</v>
      </c>
      <c r="J749" s="664">
        <v>5</v>
      </c>
      <c r="K749" s="665">
        <v>994.92</v>
      </c>
    </row>
    <row r="750" spans="1:11" ht="14.4" customHeight="1" x14ac:dyDescent="0.3">
      <c r="A750" s="660" t="s">
        <v>563</v>
      </c>
      <c r="B750" s="661" t="s">
        <v>564</v>
      </c>
      <c r="C750" s="662" t="s">
        <v>580</v>
      </c>
      <c r="D750" s="663" t="s">
        <v>3251</v>
      </c>
      <c r="E750" s="662" t="s">
        <v>5710</v>
      </c>
      <c r="F750" s="663" t="s">
        <v>5711</v>
      </c>
      <c r="G750" s="662" t="s">
        <v>5694</v>
      </c>
      <c r="H750" s="662" t="s">
        <v>5695</v>
      </c>
      <c r="I750" s="664">
        <v>198.98</v>
      </c>
      <c r="J750" s="664">
        <v>5</v>
      </c>
      <c r="K750" s="665">
        <v>994.92</v>
      </c>
    </row>
    <row r="751" spans="1:11" ht="14.4" customHeight="1" x14ac:dyDescent="0.3">
      <c r="A751" s="660" t="s">
        <v>563</v>
      </c>
      <c r="B751" s="661" t="s">
        <v>564</v>
      </c>
      <c r="C751" s="662" t="s">
        <v>580</v>
      </c>
      <c r="D751" s="663" t="s">
        <v>3251</v>
      </c>
      <c r="E751" s="662" t="s">
        <v>5710</v>
      </c>
      <c r="F751" s="663" t="s">
        <v>5711</v>
      </c>
      <c r="G751" s="662" t="s">
        <v>5198</v>
      </c>
      <c r="H751" s="662" t="s">
        <v>5199</v>
      </c>
      <c r="I751" s="664">
        <v>41.77</v>
      </c>
      <c r="J751" s="664">
        <v>50</v>
      </c>
      <c r="K751" s="665">
        <v>2088.46</v>
      </c>
    </row>
    <row r="752" spans="1:11" ht="14.4" customHeight="1" x14ac:dyDescent="0.3">
      <c r="A752" s="660" t="s">
        <v>563</v>
      </c>
      <c r="B752" s="661" t="s">
        <v>564</v>
      </c>
      <c r="C752" s="662" t="s">
        <v>4569</v>
      </c>
      <c r="D752" s="663" t="s">
        <v>5724</v>
      </c>
      <c r="E752" s="662" t="s">
        <v>5700</v>
      </c>
      <c r="F752" s="663" t="s">
        <v>5701</v>
      </c>
      <c r="G752" s="662" t="s">
        <v>5362</v>
      </c>
      <c r="H752" s="662" t="s">
        <v>5363</v>
      </c>
      <c r="I752" s="664">
        <v>14290.1</v>
      </c>
      <c r="J752" s="664">
        <v>1</v>
      </c>
      <c r="K752" s="665">
        <v>14290.1</v>
      </c>
    </row>
    <row r="753" spans="1:11" ht="14.4" customHeight="1" x14ac:dyDescent="0.3">
      <c r="A753" s="660" t="s">
        <v>563</v>
      </c>
      <c r="B753" s="661" t="s">
        <v>564</v>
      </c>
      <c r="C753" s="662" t="s">
        <v>4569</v>
      </c>
      <c r="D753" s="663" t="s">
        <v>5724</v>
      </c>
      <c r="E753" s="662" t="s">
        <v>5700</v>
      </c>
      <c r="F753" s="663" t="s">
        <v>5701</v>
      </c>
      <c r="G753" s="662" t="s">
        <v>5364</v>
      </c>
      <c r="H753" s="662" t="s">
        <v>5365</v>
      </c>
      <c r="I753" s="664">
        <v>11794.48</v>
      </c>
      <c r="J753" s="664">
        <v>1</v>
      </c>
      <c r="K753" s="665">
        <v>11794.48</v>
      </c>
    </row>
    <row r="754" spans="1:11" ht="14.4" customHeight="1" thickBot="1" x14ac:dyDescent="0.35">
      <c r="A754" s="666" t="s">
        <v>563</v>
      </c>
      <c r="B754" s="667" t="s">
        <v>564</v>
      </c>
      <c r="C754" s="668" t="s">
        <v>4569</v>
      </c>
      <c r="D754" s="669" t="s">
        <v>5724</v>
      </c>
      <c r="E754" s="668" t="s">
        <v>5700</v>
      </c>
      <c r="F754" s="669" t="s">
        <v>5701</v>
      </c>
      <c r="G754" s="668" t="s">
        <v>5696</v>
      </c>
      <c r="H754" s="668" t="s">
        <v>5697</v>
      </c>
      <c r="I754" s="670">
        <v>66799.899999999994</v>
      </c>
      <c r="J754" s="670">
        <v>4</v>
      </c>
      <c r="K754" s="671">
        <v>267199.59999999998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96.8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62.6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4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6.1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1</v>
      </c>
      <c r="AH6" s="767">
        <f xml:space="preserve">
TRUNC(IF($A$4&lt;=12,SUMIFS('ON Data'!AN:AN,'ON Data'!$D:$D,$A$4,'ON Data'!$E:$E,1),SUMIFS('ON Data'!AN:AN,'ON Data'!$E:$E,1)/'ON Data'!$D$3),1)</f>
        <v>2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69622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15504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43595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2890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1519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4193.75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736.25</v>
      </c>
      <c r="AH11" s="770">
        <f xml:space="preserve">
IF($A$4&lt;=12,SUMIFS('ON Data'!AN:AN,'ON Data'!$D:$D,$A$4,'ON Data'!$E:$E,2),SUMIFS('ON Data'!AN:AN,'ON Data'!$E:$E,2))</f>
        <v>1184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119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119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4847.25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3051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1607.75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40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148.5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50</v>
      </c>
      <c r="C14" s="414">
        <f xml:space="preserve">
IF($A$4&lt;=12,SUMIFS('ON Data'!G:G,'ON Data'!$D:$D,$A$4,'ON Data'!$E:$E,5),SUMIFS('ON Data'!G:G,'ON Data'!$E:$E,5))</f>
        <v>50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130070</v>
      </c>
      <c r="C18" s="411">
        <f t="shared" ref="C18:G18" si="0" xml:space="preserve">
C19-C16-C17</f>
        <v>0</v>
      </c>
      <c r="D18" s="412">
        <f t="shared" si="0"/>
        <v>0</v>
      </c>
      <c r="E18" s="412">
        <f t="shared" si="0"/>
        <v>0</v>
      </c>
      <c r="F18" s="412">
        <f t="shared" si="0"/>
        <v>101898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6372</v>
      </c>
      <c r="Z18" s="412">
        <f t="shared" si="1"/>
        <v>0</v>
      </c>
      <c r="AA18" s="412">
        <f t="shared" si="1"/>
        <v>3396</v>
      </c>
      <c r="AB18" s="412">
        <f t="shared" si="1"/>
        <v>0</v>
      </c>
      <c r="AC18" s="412">
        <f t="shared" si="1"/>
        <v>0</v>
      </c>
      <c r="AD18" s="412">
        <f t="shared" si="1"/>
        <v>4828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13576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130070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101898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6372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3396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4828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13576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20924092</v>
      </c>
      <c r="C20" s="423">
        <f xml:space="preserve">
IF($A$4&lt;=12,SUMIFS('ON Data'!G:G,'ON Data'!$D:$D,$A$4,'ON Data'!$E:$E,6),SUMIFS('ON Data'!G:G,'ON Data'!$E:$E,6))</f>
        <v>7500</v>
      </c>
      <c r="D20" s="424">
        <f xml:space="preserve">
IF($A$4&lt;=12,SUMIFS('ON Data'!H:H,'ON Data'!$D:$D,$A$4,'ON Data'!$E:$E,6),SUMIFS('ON Data'!H:H,'ON Data'!$E:$E,6))</f>
        <v>9971627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9400666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393195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205072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516181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250610</v>
      </c>
      <c r="AH20" s="774">
        <f xml:space="preserve">
IF($A$4&lt;=12,SUMIFS('ON Data'!AN:AN,'ON Data'!$D:$D,$A$4,'ON Data'!$E:$E,6),SUMIFS('ON Data'!AN:AN,'ON Data'!$E:$E,6))</f>
        <v>179241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20924092</v>
      </c>
      <c r="C23" s="414">
        <f t="shared" ref="C23:G23" si="4" xml:space="preserve">
IF(C21="","",C20-C21)</f>
        <v>7500</v>
      </c>
      <c r="D23" s="415">
        <f t="shared" si="4"/>
        <v>9971627</v>
      </c>
      <c r="E23" s="415">
        <f t="shared" si="4"/>
        <v>0</v>
      </c>
      <c r="F23" s="415">
        <f t="shared" si="4"/>
        <v>9400666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393195</v>
      </c>
      <c r="Z23" s="415">
        <f t="shared" si="5"/>
        <v>0</v>
      </c>
      <c r="AA23" s="415">
        <f t="shared" si="5"/>
        <v>205072</v>
      </c>
      <c r="AB23" s="415">
        <f t="shared" si="5"/>
        <v>0</v>
      </c>
      <c r="AC23" s="415">
        <f t="shared" si="5"/>
        <v>0</v>
      </c>
      <c r="AD23" s="415">
        <f t="shared" si="5"/>
        <v>516181</v>
      </c>
      <c r="AE23" s="415">
        <f t="shared" si="5"/>
        <v>0</v>
      </c>
      <c r="AF23" s="415">
        <f t="shared" si="5"/>
        <v>0</v>
      </c>
      <c r="AG23" s="415">
        <f t="shared" si="5"/>
        <v>250610</v>
      </c>
      <c r="AH23" s="771">
        <f t="shared" si="5"/>
        <v>179241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26320</v>
      </c>
      <c r="C25" s="782">
        <f xml:space="preserve">
IF($A$4&lt;=12,SUMIFS('ON Data'!H:H,'ON Data'!$D:$D,$A$4,'ON Data'!$E:$E,10),SUMIFS('ON Data'!H:H,'ON Data'!$E:$E,10))</f>
        <v>400</v>
      </c>
      <c r="D25" s="757"/>
      <c r="E25" s="758"/>
      <c r="F25" s="758">
        <f xml:space="preserve">
IF($A$4&lt;=12,SUMIFS('ON Data'!K:K,'ON Data'!$D:$D,$A$4,'ON Data'!$E:$E,10),SUMIFS('ON Data'!K:K,'ON Data'!$E:$E,10))</f>
        <v>25920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47863.294666913469</v>
      </c>
      <c r="C26" s="782">
        <f xml:space="preserve">
IF($A$4&lt;=12,SUMIFS('ON Data'!H:H,'ON Data'!$D:$D,$A$4,'ON Data'!$E:$E,11),SUMIFS('ON Data'!H:H,'ON Data'!$E:$E,11))</f>
        <v>28279.96133358014</v>
      </c>
      <c r="D26" s="757"/>
      <c r="E26" s="758"/>
      <c r="F26" s="759">
        <f xml:space="preserve">
IF($A$4&lt;=12,SUMIFS('ON Data'!K:K,'ON Data'!$D:$D,$A$4,'ON Data'!$E:$E,11),SUMIFS('ON Data'!K:K,'ON Data'!$E:$E,11))</f>
        <v>19583.333333333332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0.54989946227404751</v>
      </c>
      <c r="C27" s="783">
        <f xml:space="preserve">
IF(C26=0,0,C25/C26)</f>
        <v>1.4144290909090909E-2</v>
      </c>
      <c r="D27" s="760"/>
      <c r="E27" s="761"/>
      <c r="F27" s="761">
        <f xml:space="preserve">
IF(F26=0,0,F25/F26)</f>
        <v>1.3235744680851065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21543.294666913473</v>
      </c>
      <c r="C28" s="784">
        <f xml:space="preserve">
C26-C25</f>
        <v>27879.96133358014</v>
      </c>
      <c r="D28" s="762"/>
      <c r="E28" s="763"/>
      <c r="F28" s="763">
        <f xml:space="preserve">
F26-F25</f>
        <v>-6336.6666666666679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5726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21129284.25</v>
      </c>
      <c r="G3" s="380">
        <f t="shared" ref="G3:AO3" si="0">SUMIF($E5:$E1048576,"&lt;10",G5:G1048576)</f>
        <v>7550</v>
      </c>
      <c r="H3" s="380">
        <f t="shared" si="0"/>
        <v>9990277</v>
      </c>
      <c r="I3" s="380">
        <f t="shared" si="0"/>
        <v>0</v>
      </c>
      <c r="J3" s="380">
        <f t="shared" si="0"/>
        <v>0</v>
      </c>
      <c r="K3" s="380">
        <f t="shared" si="0"/>
        <v>9548199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402477</v>
      </c>
      <c r="AE3" s="380">
        <f t="shared" si="0"/>
        <v>0</v>
      </c>
      <c r="AF3" s="380">
        <f t="shared" si="0"/>
        <v>209997</v>
      </c>
      <c r="AG3" s="380">
        <f t="shared" si="0"/>
        <v>0</v>
      </c>
      <c r="AH3" s="380">
        <f t="shared" si="0"/>
        <v>0</v>
      </c>
      <c r="AI3" s="380">
        <f t="shared" si="0"/>
        <v>525273.5</v>
      </c>
      <c r="AJ3" s="380">
        <f t="shared" si="0"/>
        <v>0</v>
      </c>
      <c r="AK3" s="380">
        <f t="shared" si="0"/>
        <v>0</v>
      </c>
      <c r="AL3" s="380">
        <f t="shared" si="0"/>
        <v>251499.75</v>
      </c>
      <c r="AM3" s="380">
        <f t="shared" si="0"/>
        <v>0</v>
      </c>
      <c r="AN3" s="380">
        <f t="shared" si="0"/>
        <v>194011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50</v>
      </c>
      <c r="D5" s="379">
        <v>1</v>
      </c>
      <c r="E5" s="379">
        <v>1</v>
      </c>
      <c r="F5" s="379">
        <v>96</v>
      </c>
      <c r="G5" s="379">
        <v>0</v>
      </c>
      <c r="H5" s="379">
        <v>19</v>
      </c>
      <c r="I5" s="379">
        <v>0</v>
      </c>
      <c r="J5" s="379">
        <v>0</v>
      </c>
      <c r="K5" s="379">
        <v>61.25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4</v>
      </c>
      <c r="AE5" s="379">
        <v>0</v>
      </c>
      <c r="AF5" s="379">
        <v>2</v>
      </c>
      <c r="AG5" s="379">
        <v>0</v>
      </c>
      <c r="AH5" s="379">
        <v>0</v>
      </c>
      <c r="AI5" s="379">
        <v>6.75</v>
      </c>
      <c r="AJ5" s="379">
        <v>0</v>
      </c>
      <c r="AK5" s="379">
        <v>0</v>
      </c>
      <c r="AL5" s="379">
        <v>1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50</v>
      </c>
      <c r="D6" s="379">
        <v>1</v>
      </c>
      <c r="E6" s="379">
        <v>2</v>
      </c>
      <c r="F6" s="379">
        <v>14048.25</v>
      </c>
      <c r="G6" s="379">
        <v>0</v>
      </c>
      <c r="H6" s="379">
        <v>3208</v>
      </c>
      <c r="I6" s="379">
        <v>0</v>
      </c>
      <c r="J6" s="379">
        <v>0</v>
      </c>
      <c r="K6" s="379">
        <v>8766.25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570</v>
      </c>
      <c r="AE6" s="379">
        <v>0</v>
      </c>
      <c r="AF6" s="379">
        <v>350</v>
      </c>
      <c r="AG6" s="379">
        <v>0</v>
      </c>
      <c r="AH6" s="379">
        <v>0</v>
      </c>
      <c r="AI6" s="379">
        <v>671</v>
      </c>
      <c r="AJ6" s="379">
        <v>0</v>
      </c>
      <c r="AK6" s="379">
        <v>0</v>
      </c>
      <c r="AL6" s="379">
        <v>155</v>
      </c>
      <c r="AM6" s="379">
        <v>0</v>
      </c>
      <c r="AN6" s="379">
        <v>328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50</v>
      </c>
      <c r="D7" s="379">
        <v>1</v>
      </c>
      <c r="E7" s="379">
        <v>3</v>
      </c>
      <c r="F7" s="379">
        <v>7</v>
      </c>
      <c r="G7" s="379">
        <v>0</v>
      </c>
      <c r="H7" s="379">
        <v>0</v>
      </c>
      <c r="I7" s="379">
        <v>0</v>
      </c>
      <c r="J7" s="379">
        <v>0</v>
      </c>
      <c r="K7" s="379">
        <v>7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50</v>
      </c>
      <c r="D8" s="379">
        <v>1</v>
      </c>
      <c r="E8" s="379">
        <v>4</v>
      </c>
      <c r="F8" s="379">
        <v>859.25</v>
      </c>
      <c r="G8" s="379">
        <v>0</v>
      </c>
      <c r="H8" s="379">
        <v>597</v>
      </c>
      <c r="I8" s="379">
        <v>0</v>
      </c>
      <c r="J8" s="379">
        <v>0</v>
      </c>
      <c r="K8" s="379">
        <v>228.25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34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50</v>
      </c>
      <c r="D9" s="379">
        <v>1</v>
      </c>
      <c r="E9" s="379">
        <v>6</v>
      </c>
      <c r="F9" s="379">
        <v>4109690</v>
      </c>
      <c r="G9" s="379">
        <v>0</v>
      </c>
      <c r="H9" s="379">
        <v>1999112</v>
      </c>
      <c r="I9" s="379">
        <v>0</v>
      </c>
      <c r="J9" s="379">
        <v>0</v>
      </c>
      <c r="K9" s="379">
        <v>1814682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79142</v>
      </c>
      <c r="AE9" s="379">
        <v>0</v>
      </c>
      <c r="AF9" s="379">
        <v>42306</v>
      </c>
      <c r="AG9" s="379">
        <v>0</v>
      </c>
      <c r="AH9" s="379">
        <v>0</v>
      </c>
      <c r="AI9" s="379">
        <v>76862</v>
      </c>
      <c r="AJ9" s="379">
        <v>0</v>
      </c>
      <c r="AK9" s="379">
        <v>0</v>
      </c>
      <c r="AL9" s="379">
        <v>50801</v>
      </c>
      <c r="AM9" s="379">
        <v>0</v>
      </c>
      <c r="AN9" s="379">
        <v>46785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50</v>
      </c>
      <c r="D10" s="379">
        <v>1</v>
      </c>
      <c r="E10" s="379">
        <v>9</v>
      </c>
      <c r="F10" s="379">
        <v>38035</v>
      </c>
      <c r="G10" s="379">
        <v>0</v>
      </c>
      <c r="H10" s="379">
        <v>0</v>
      </c>
      <c r="I10" s="379">
        <v>0</v>
      </c>
      <c r="J10" s="379">
        <v>0</v>
      </c>
      <c r="K10" s="379">
        <v>31711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1200</v>
      </c>
      <c r="AE10" s="379">
        <v>0</v>
      </c>
      <c r="AF10" s="379">
        <v>2296</v>
      </c>
      <c r="AG10" s="379">
        <v>0</v>
      </c>
      <c r="AH10" s="379">
        <v>0</v>
      </c>
      <c r="AI10" s="379">
        <v>2828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50</v>
      </c>
      <c r="D11" s="379">
        <v>1</v>
      </c>
      <c r="E11" s="379">
        <v>11</v>
      </c>
      <c r="F11" s="379">
        <v>9572.6589333826942</v>
      </c>
      <c r="G11" s="379">
        <v>0</v>
      </c>
      <c r="H11" s="379">
        <v>5655.9922667160281</v>
      </c>
      <c r="I11" s="379">
        <v>0</v>
      </c>
      <c r="J11" s="379">
        <v>0</v>
      </c>
      <c r="K11" s="379">
        <v>3916.6666666666665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50</v>
      </c>
      <c r="D12" s="379">
        <v>2</v>
      </c>
      <c r="E12" s="379">
        <v>1</v>
      </c>
      <c r="F12" s="379">
        <v>98.25</v>
      </c>
      <c r="G12" s="379">
        <v>0</v>
      </c>
      <c r="H12" s="379">
        <v>19</v>
      </c>
      <c r="I12" s="379">
        <v>0</v>
      </c>
      <c r="J12" s="379">
        <v>0</v>
      </c>
      <c r="K12" s="379">
        <v>64.25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4</v>
      </c>
      <c r="AE12" s="379">
        <v>0</v>
      </c>
      <c r="AF12" s="379">
        <v>2</v>
      </c>
      <c r="AG12" s="379">
        <v>0</v>
      </c>
      <c r="AH12" s="379">
        <v>0</v>
      </c>
      <c r="AI12" s="379">
        <v>6</v>
      </c>
      <c r="AJ12" s="379">
        <v>0</v>
      </c>
      <c r="AK12" s="379">
        <v>0</v>
      </c>
      <c r="AL12" s="379">
        <v>1</v>
      </c>
      <c r="AM12" s="379">
        <v>0</v>
      </c>
      <c r="AN12" s="379">
        <v>2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50</v>
      </c>
      <c r="D13" s="379">
        <v>2</v>
      </c>
      <c r="E13" s="379">
        <v>2</v>
      </c>
      <c r="F13" s="379">
        <v>12549</v>
      </c>
      <c r="G13" s="379">
        <v>0</v>
      </c>
      <c r="H13" s="379">
        <v>2704</v>
      </c>
      <c r="I13" s="379">
        <v>0</v>
      </c>
      <c r="J13" s="379">
        <v>0</v>
      </c>
      <c r="K13" s="379">
        <v>7843.75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537</v>
      </c>
      <c r="AE13" s="379">
        <v>0</v>
      </c>
      <c r="AF13" s="379">
        <v>314</v>
      </c>
      <c r="AG13" s="379">
        <v>0</v>
      </c>
      <c r="AH13" s="379">
        <v>0</v>
      </c>
      <c r="AI13" s="379">
        <v>714</v>
      </c>
      <c r="AJ13" s="379">
        <v>0</v>
      </c>
      <c r="AK13" s="379">
        <v>0</v>
      </c>
      <c r="AL13" s="379">
        <v>116.25</v>
      </c>
      <c r="AM13" s="379">
        <v>0</v>
      </c>
      <c r="AN13" s="379">
        <v>320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50</v>
      </c>
      <c r="D14" s="379">
        <v>2</v>
      </c>
      <c r="E14" s="379">
        <v>3</v>
      </c>
      <c r="F14" s="379">
        <v>35.5</v>
      </c>
      <c r="G14" s="379">
        <v>0</v>
      </c>
      <c r="H14" s="379">
        <v>0</v>
      </c>
      <c r="I14" s="379">
        <v>0</v>
      </c>
      <c r="J14" s="379">
        <v>0</v>
      </c>
      <c r="K14" s="379">
        <v>35.5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50</v>
      </c>
      <c r="D15" s="379">
        <v>2</v>
      </c>
      <c r="E15" s="379">
        <v>4</v>
      </c>
      <c r="F15" s="379">
        <v>865.5</v>
      </c>
      <c r="G15" s="379">
        <v>0</v>
      </c>
      <c r="H15" s="379">
        <v>618.5</v>
      </c>
      <c r="I15" s="379">
        <v>0</v>
      </c>
      <c r="J15" s="379">
        <v>0</v>
      </c>
      <c r="K15" s="379">
        <v>218.5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28.5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50</v>
      </c>
      <c r="D16" s="379">
        <v>2</v>
      </c>
      <c r="E16" s="379">
        <v>6</v>
      </c>
      <c r="F16" s="379">
        <v>4129492</v>
      </c>
      <c r="G16" s="379">
        <v>0</v>
      </c>
      <c r="H16" s="379">
        <v>1992436</v>
      </c>
      <c r="I16" s="379">
        <v>0</v>
      </c>
      <c r="J16" s="379">
        <v>0</v>
      </c>
      <c r="K16" s="379">
        <v>1819719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75653</v>
      </c>
      <c r="AE16" s="379">
        <v>0</v>
      </c>
      <c r="AF16" s="379">
        <v>39316</v>
      </c>
      <c r="AG16" s="379">
        <v>0</v>
      </c>
      <c r="AH16" s="379">
        <v>0</v>
      </c>
      <c r="AI16" s="379">
        <v>108195</v>
      </c>
      <c r="AJ16" s="379">
        <v>0</v>
      </c>
      <c r="AK16" s="379">
        <v>0</v>
      </c>
      <c r="AL16" s="379">
        <v>47713</v>
      </c>
      <c r="AM16" s="379">
        <v>0</v>
      </c>
      <c r="AN16" s="379">
        <v>46460</v>
      </c>
      <c r="AO16" s="379">
        <v>0</v>
      </c>
    </row>
    <row r="17" spans="3:41" x14ac:dyDescent="0.3">
      <c r="C17" s="379">
        <v>50</v>
      </c>
      <c r="D17" s="379">
        <v>2</v>
      </c>
      <c r="E17" s="379">
        <v>9</v>
      </c>
      <c r="F17" s="379">
        <v>15991</v>
      </c>
      <c r="G17" s="379">
        <v>0</v>
      </c>
      <c r="H17" s="379">
        <v>0</v>
      </c>
      <c r="I17" s="379">
        <v>0</v>
      </c>
      <c r="J17" s="379">
        <v>0</v>
      </c>
      <c r="K17" s="379">
        <v>14891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1100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50</v>
      </c>
      <c r="D18" s="379">
        <v>2</v>
      </c>
      <c r="E18" s="379">
        <v>10</v>
      </c>
      <c r="F18" s="379">
        <v>10200</v>
      </c>
      <c r="G18" s="379">
        <v>0</v>
      </c>
      <c r="H18" s="379">
        <v>0</v>
      </c>
      <c r="I18" s="379">
        <v>0</v>
      </c>
      <c r="J18" s="379">
        <v>0</v>
      </c>
      <c r="K18" s="379">
        <v>10200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50</v>
      </c>
      <c r="D19" s="379">
        <v>2</v>
      </c>
      <c r="E19" s="379">
        <v>11</v>
      </c>
      <c r="F19" s="379">
        <v>9572.6589333826942</v>
      </c>
      <c r="G19" s="379">
        <v>0</v>
      </c>
      <c r="H19" s="379">
        <v>5655.9922667160281</v>
      </c>
      <c r="I19" s="379">
        <v>0</v>
      </c>
      <c r="J19" s="379">
        <v>0</v>
      </c>
      <c r="K19" s="379">
        <v>3916.6666666666665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50</v>
      </c>
      <c r="D20" s="379">
        <v>3</v>
      </c>
      <c r="E20" s="379">
        <v>1</v>
      </c>
      <c r="F20" s="379">
        <v>97.25</v>
      </c>
      <c r="G20" s="379">
        <v>0</v>
      </c>
      <c r="H20" s="379">
        <v>19</v>
      </c>
      <c r="I20" s="379">
        <v>0</v>
      </c>
      <c r="J20" s="379">
        <v>0</v>
      </c>
      <c r="K20" s="379">
        <v>63.25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4</v>
      </c>
      <c r="AE20" s="379">
        <v>0</v>
      </c>
      <c r="AF20" s="379">
        <v>2</v>
      </c>
      <c r="AG20" s="379">
        <v>0</v>
      </c>
      <c r="AH20" s="379">
        <v>0</v>
      </c>
      <c r="AI20" s="379">
        <v>6</v>
      </c>
      <c r="AJ20" s="379">
        <v>0</v>
      </c>
      <c r="AK20" s="379">
        <v>0</v>
      </c>
      <c r="AL20" s="379">
        <v>1</v>
      </c>
      <c r="AM20" s="379">
        <v>0</v>
      </c>
      <c r="AN20" s="379">
        <v>2</v>
      </c>
      <c r="AO20" s="379">
        <v>0</v>
      </c>
    </row>
    <row r="21" spans="3:41" x14ac:dyDescent="0.3">
      <c r="C21" s="379">
        <v>50</v>
      </c>
      <c r="D21" s="379">
        <v>3</v>
      </c>
      <c r="E21" s="379">
        <v>2</v>
      </c>
      <c r="F21" s="379">
        <v>14718.5</v>
      </c>
      <c r="G21" s="379">
        <v>0</v>
      </c>
      <c r="H21" s="379">
        <v>3152</v>
      </c>
      <c r="I21" s="379">
        <v>0</v>
      </c>
      <c r="J21" s="379">
        <v>0</v>
      </c>
      <c r="K21" s="379">
        <v>9341.75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660</v>
      </c>
      <c r="AE21" s="379">
        <v>0</v>
      </c>
      <c r="AF21" s="379">
        <v>256</v>
      </c>
      <c r="AG21" s="379">
        <v>0</v>
      </c>
      <c r="AH21" s="379">
        <v>0</v>
      </c>
      <c r="AI21" s="379">
        <v>985</v>
      </c>
      <c r="AJ21" s="379">
        <v>0</v>
      </c>
      <c r="AK21" s="379">
        <v>0</v>
      </c>
      <c r="AL21" s="379">
        <v>131.75</v>
      </c>
      <c r="AM21" s="379">
        <v>0</v>
      </c>
      <c r="AN21" s="379">
        <v>192</v>
      </c>
      <c r="AO21" s="379">
        <v>0</v>
      </c>
    </row>
    <row r="22" spans="3:41" x14ac:dyDescent="0.3">
      <c r="C22" s="379">
        <v>50</v>
      </c>
      <c r="D22" s="379">
        <v>3</v>
      </c>
      <c r="E22" s="379">
        <v>3</v>
      </c>
      <c r="F22" s="379">
        <v>56</v>
      </c>
      <c r="G22" s="379">
        <v>0</v>
      </c>
      <c r="H22" s="379">
        <v>0</v>
      </c>
      <c r="I22" s="379">
        <v>0</v>
      </c>
      <c r="J22" s="379">
        <v>0</v>
      </c>
      <c r="K22" s="379">
        <v>56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50</v>
      </c>
      <c r="D23" s="379">
        <v>3</v>
      </c>
      <c r="E23" s="379">
        <v>4</v>
      </c>
      <c r="F23" s="379">
        <v>919</v>
      </c>
      <c r="G23" s="379">
        <v>0</v>
      </c>
      <c r="H23" s="379">
        <v>612</v>
      </c>
      <c r="I23" s="379">
        <v>0</v>
      </c>
      <c r="J23" s="379">
        <v>0</v>
      </c>
      <c r="K23" s="379">
        <v>286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15</v>
      </c>
      <c r="AJ23" s="379">
        <v>0</v>
      </c>
      <c r="AK23" s="379">
        <v>0</v>
      </c>
      <c r="AL23" s="379">
        <v>6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50</v>
      </c>
      <c r="D24" s="379">
        <v>3</v>
      </c>
      <c r="E24" s="379">
        <v>6</v>
      </c>
      <c r="F24" s="379">
        <v>4110758</v>
      </c>
      <c r="G24" s="379">
        <v>0</v>
      </c>
      <c r="H24" s="379">
        <v>1979770</v>
      </c>
      <c r="I24" s="379">
        <v>0</v>
      </c>
      <c r="J24" s="379">
        <v>0</v>
      </c>
      <c r="K24" s="379">
        <v>1836575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76841</v>
      </c>
      <c r="AE24" s="379">
        <v>0</v>
      </c>
      <c r="AF24" s="379">
        <v>41104</v>
      </c>
      <c r="AG24" s="379">
        <v>0</v>
      </c>
      <c r="AH24" s="379">
        <v>0</v>
      </c>
      <c r="AI24" s="379">
        <v>106384</v>
      </c>
      <c r="AJ24" s="379">
        <v>0</v>
      </c>
      <c r="AK24" s="379">
        <v>0</v>
      </c>
      <c r="AL24" s="379">
        <v>41204</v>
      </c>
      <c r="AM24" s="379">
        <v>0</v>
      </c>
      <c r="AN24" s="379">
        <v>28880</v>
      </c>
      <c r="AO24" s="379">
        <v>0</v>
      </c>
    </row>
    <row r="25" spans="3:41" x14ac:dyDescent="0.3">
      <c r="C25" s="379">
        <v>50</v>
      </c>
      <c r="D25" s="379">
        <v>3</v>
      </c>
      <c r="E25" s="379">
        <v>9</v>
      </c>
      <c r="F25" s="379">
        <v>13500</v>
      </c>
      <c r="G25" s="379">
        <v>0</v>
      </c>
      <c r="H25" s="379">
        <v>0</v>
      </c>
      <c r="I25" s="379">
        <v>0</v>
      </c>
      <c r="J25" s="379">
        <v>0</v>
      </c>
      <c r="K25" s="379">
        <v>13500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50</v>
      </c>
      <c r="D26" s="379">
        <v>3</v>
      </c>
      <c r="E26" s="379">
        <v>10</v>
      </c>
      <c r="F26" s="379">
        <v>900</v>
      </c>
      <c r="G26" s="379">
        <v>0</v>
      </c>
      <c r="H26" s="379">
        <v>400</v>
      </c>
      <c r="I26" s="379">
        <v>0</v>
      </c>
      <c r="J26" s="379">
        <v>0</v>
      </c>
      <c r="K26" s="379">
        <v>500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50</v>
      </c>
      <c r="D27" s="379">
        <v>3</v>
      </c>
      <c r="E27" s="379">
        <v>11</v>
      </c>
      <c r="F27" s="379">
        <v>9572.6589333826942</v>
      </c>
      <c r="G27" s="379">
        <v>0</v>
      </c>
      <c r="H27" s="379">
        <v>5655.9922667160281</v>
      </c>
      <c r="I27" s="379">
        <v>0</v>
      </c>
      <c r="J27" s="379">
        <v>0</v>
      </c>
      <c r="K27" s="379">
        <v>3916.6666666666665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50</v>
      </c>
      <c r="D28" s="379">
        <v>4</v>
      </c>
      <c r="E28" s="379">
        <v>1</v>
      </c>
      <c r="F28" s="379">
        <v>97.25</v>
      </c>
      <c r="G28" s="379">
        <v>0</v>
      </c>
      <c r="H28" s="379">
        <v>19</v>
      </c>
      <c r="I28" s="379">
        <v>0</v>
      </c>
      <c r="J28" s="379">
        <v>0</v>
      </c>
      <c r="K28" s="379">
        <v>63.25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4</v>
      </c>
      <c r="AE28" s="379">
        <v>0</v>
      </c>
      <c r="AF28" s="379">
        <v>2</v>
      </c>
      <c r="AG28" s="379">
        <v>0</v>
      </c>
      <c r="AH28" s="379">
        <v>0</v>
      </c>
      <c r="AI28" s="379">
        <v>6</v>
      </c>
      <c r="AJ28" s="379">
        <v>0</v>
      </c>
      <c r="AK28" s="379">
        <v>0</v>
      </c>
      <c r="AL28" s="379">
        <v>1</v>
      </c>
      <c r="AM28" s="379">
        <v>0</v>
      </c>
      <c r="AN28" s="379">
        <v>2</v>
      </c>
      <c r="AO28" s="379">
        <v>0</v>
      </c>
    </row>
    <row r="29" spans="3:41" x14ac:dyDescent="0.3">
      <c r="C29" s="379">
        <v>50</v>
      </c>
      <c r="D29" s="379">
        <v>4</v>
      </c>
      <c r="E29" s="379">
        <v>2</v>
      </c>
      <c r="F29" s="379">
        <v>14532.5</v>
      </c>
      <c r="G29" s="379">
        <v>0</v>
      </c>
      <c r="H29" s="379">
        <v>3296</v>
      </c>
      <c r="I29" s="379">
        <v>0</v>
      </c>
      <c r="J29" s="379">
        <v>0</v>
      </c>
      <c r="K29" s="379">
        <v>9139.5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513</v>
      </c>
      <c r="AE29" s="379">
        <v>0</v>
      </c>
      <c r="AF29" s="379">
        <v>332</v>
      </c>
      <c r="AG29" s="379">
        <v>0</v>
      </c>
      <c r="AH29" s="379">
        <v>0</v>
      </c>
      <c r="AI29" s="379">
        <v>905.5</v>
      </c>
      <c r="AJ29" s="379">
        <v>0</v>
      </c>
      <c r="AK29" s="379">
        <v>0</v>
      </c>
      <c r="AL29" s="379">
        <v>170.5</v>
      </c>
      <c r="AM29" s="379">
        <v>0</v>
      </c>
      <c r="AN29" s="379">
        <v>176</v>
      </c>
      <c r="AO29" s="379">
        <v>0</v>
      </c>
    </row>
    <row r="30" spans="3:41" x14ac:dyDescent="0.3">
      <c r="C30" s="379">
        <v>50</v>
      </c>
      <c r="D30" s="379">
        <v>4</v>
      </c>
      <c r="E30" s="379">
        <v>3</v>
      </c>
      <c r="F30" s="379">
        <v>9</v>
      </c>
      <c r="G30" s="379">
        <v>0</v>
      </c>
      <c r="H30" s="379">
        <v>0</v>
      </c>
      <c r="I30" s="379">
        <v>0</v>
      </c>
      <c r="J30" s="379">
        <v>0</v>
      </c>
      <c r="K30" s="379">
        <v>9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50</v>
      </c>
      <c r="D31" s="379">
        <v>4</v>
      </c>
      <c r="E31" s="379">
        <v>4</v>
      </c>
      <c r="F31" s="379">
        <v>1087</v>
      </c>
      <c r="G31" s="379">
        <v>0</v>
      </c>
      <c r="H31" s="379">
        <v>611.5</v>
      </c>
      <c r="I31" s="379">
        <v>0</v>
      </c>
      <c r="J31" s="379">
        <v>0</v>
      </c>
      <c r="K31" s="379">
        <v>425.5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10</v>
      </c>
      <c r="AJ31" s="379">
        <v>0</v>
      </c>
      <c r="AK31" s="379">
        <v>0</v>
      </c>
      <c r="AL31" s="379">
        <v>40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50</v>
      </c>
      <c r="D32" s="379">
        <v>4</v>
      </c>
      <c r="E32" s="379">
        <v>5</v>
      </c>
      <c r="F32" s="379">
        <v>25</v>
      </c>
      <c r="G32" s="379">
        <v>25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50</v>
      </c>
      <c r="D33" s="379">
        <v>4</v>
      </c>
      <c r="E33" s="379">
        <v>6</v>
      </c>
      <c r="F33" s="379">
        <v>4156961</v>
      </c>
      <c r="G33" s="379">
        <v>3750</v>
      </c>
      <c r="H33" s="379">
        <v>1953309</v>
      </c>
      <c r="I33" s="379">
        <v>0</v>
      </c>
      <c r="J33" s="379">
        <v>0</v>
      </c>
      <c r="K33" s="379">
        <v>1891649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79068</v>
      </c>
      <c r="AE33" s="379">
        <v>0</v>
      </c>
      <c r="AF33" s="379">
        <v>40207</v>
      </c>
      <c r="AG33" s="379">
        <v>0</v>
      </c>
      <c r="AH33" s="379">
        <v>0</v>
      </c>
      <c r="AI33" s="379">
        <v>108610</v>
      </c>
      <c r="AJ33" s="379">
        <v>0</v>
      </c>
      <c r="AK33" s="379">
        <v>0</v>
      </c>
      <c r="AL33" s="379">
        <v>51810</v>
      </c>
      <c r="AM33" s="379">
        <v>0</v>
      </c>
      <c r="AN33" s="379">
        <v>28558</v>
      </c>
      <c r="AO33" s="379">
        <v>0</v>
      </c>
    </row>
    <row r="34" spans="3:41" x14ac:dyDescent="0.3">
      <c r="C34" s="379">
        <v>50</v>
      </c>
      <c r="D34" s="379">
        <v>4</v>
      </c>
      <c r="E34" s="379">
        <v>9</v>
      </c>
      <c r="F34" s="379">
        <v>34308</v>
      </c>
      <c r="G34" s="379">
        <v>0</v>
      </c>
      <c r="H34" s="379">
        <v>0</v>
      </c>
      <c r="I34" s="379">
        <v>0</v>
      </c>
      <c r="J34" s="379">
        <v>0</v>
      </c>
      <c r="K34" s="379">
        <v>23448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4072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6788</v>
      </c>
      <c r="AO34" s="379">
        <v>0</v>
      </c>
    </row>
    <row r="35" spans="3:41" x14ac:dyDescent="0.3">
      <c r="C35" s="379">
        <v>50</v>
      </c>
      <c r="D35" s="379">
        <v>4</v>
      </c>
      <c r="E35" s="379">
        <v>10</v>
      </c>
      <c r="F35" s="379">
        <v>15220</v>
      </c>
      <c r="G35" s="379">
        <v>0</v>
      </c>
      <c r="H35" s="379">
        <v>0</v>
      </c>
      <c r="I35" s="379">
        <v>0</v>
      </c>
      <c r="J35" s="379">
        <v>0</v>
      </c>
      <c r="K35" s="379">
        <v>15220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50</v>
      </c>
      <c r="D36" s="379">
        <v>4</v>
      </c>
      <c r="E36" s="379">
        <v>11</v>
      </c>
      <c r="F36" s="379">
        <v>9572.6589333826942</v>
      </c>
      <c r="G36" s="379">
        <v>0</v>
      </c>
      <c r="H36" s="379">
        <v>5655.9922667160281</v>
      </c>
      <c r="I36" s="379">
        <v>0</v>
      </c>
      <c r="J36" s="379">
        <v>0</v>
      </c>
      <c r="K36" s="379">
        <v>3916.6666666666665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50</v>
      </c>
      <c r="D37" s="379">
        <v>5</v>
      </c>
      <c r="E37" s="379">
        <v>1</v>
      </c>
      <c r="F37" s="379">
        <v>95.25</v>
      </c>
      <c r="G37" s="379">
        <v>0</v>
      </c>
      <c r="H37" s="379">
        <v>19</v>
      </c>
      <c r="I37" s="379">
        <v>0</v>
      </c>
      <c r="J37" s="379">
        <v>0</v>
      </c>
      <c r="K37" s="379">
        <v>61.25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4</v>
      </c>
      <c r="AE37" s="379">
        <v>0</v>
      </c>
      <c r="AF37" s="379">
        <v>2</v>
      </c>
      <c r="AG37" s="379">
        <v>0</v>
      </c>
      <c r="AH37" s="379">
        <v>0</v>
      </c>
      <c r="AI37" s="379">
        <v>6</v>
      </c>
      <c r="AJ37" s="379">
        <v>0</v>
      </c>
      <c r="AK37" s="379">
        <v>0</v>
      </c>
      <c r="AL37" s="379">
        <v>1</v>
      </c>
      <c r="AM37" s="379">
        <v>0</v>
      </c>
      <c r="AN37" s="379">
        <v>2</v>
      </c>
      <c r="AO37" s="379">
        <v>0</v>
      </c>
    </row>
    <row r="38" spans="3:41" x14ac:dyDescent="0.3">
      <c r="C38" s="379">
        <v>50</v>
      </c>
      <c r="D38" s="379">
        <v>5</v>
      </c>
      <c r="E38" s="379">
        <v>2</v>
      </c>
      <c r="F38" s="379">
        <v>13773.75</v>
      </c>
      <c r="G38" s="379">
        <v>0</v>
      </c>
      <c r="H38" s="379">
        <v>3144</v>
      </c>
      <c r="I38" s="379">
        <v>0</v>
      </c>
      <c r="J38" s="379">
        <v>0</v>
      </c>
      <c r="K38" s="379">
        <v>8503.75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610</v>
      </c>
      <c r="AE38" s="379">
        <v>0</v>
      </c>
      <c r="AF38" s="379">
        <v>267</v>
      </c>
      <c r="AG38" s="379">
        <v>0</v>
      </c>
      <c r="AH38" s="379">
        <v>0</v>
      </c>
      <c r="AI38" s="379">
        <v>918.25</v>
      </c>
      <c r="AJ38" s="379">
        <v>0</v>
      </c>
      <c r="AK38" s="379">
        <v>0</v>
      </c>
      <c r="AL38" s="379">
        <v>162.75</v>
      </c>
      <c r="AM38" s="379">
        <v>0</v>
      </c>
      <c r="AN38" s="379">
        <v>168</v>
      </c>
      <c r="AO38" s="379">
        <v>0</v>
      </c>
    </row>
    <row r="39" spans="3:41" x14ac:dyDescent="0.3">
      <c r="C39" s="379">
        <v>50</v>
      </c>
      <c r="D39" s="379">
        <v>5</v>
      </c>
      <c r="E39" s="379">
        <v>3</v>
      </c>
      <c r="F39" s="379">
        <v>11.5</v>
      </c>
      <c r="G39" s="379">
        <v>0</v>
      </c>
      <c r="H39" s="379">
        <v>0</v>
      </c>
      <c r="I39" s="379">
        <v>0</v>
      </c>
      <c r="J39" s="379">
        <v>0</v>
      </c>
      <c r="K39" s="379">
        <v>11.5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50</v>
      </c>
      <c r="D40" s="379">
        <v>5</v>
      </c>
      <c r="E40" s="379">
        <v>4</v>
      </c>
      <c r="F40" s="379">
        <v>1116.5</v>
      </c>
      <c r="G40" s="379">
        <v>0</v>
      </c>
      <c r="H40" s="379">
        <v>612</v>
      </c>
      <c r="I40" s="379">
        <v>0</v>
      </c>
      <c r="J40" s="379">
        <v>0</v>
      </c>
      <c r="K40" s="379">
        <v>449.5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15</v>
      </c>
      <c r="AJ40" s="379">
        <v>0</v>
      </c>
      <c r="AK40" s="379">
        <v>0</v>
      </c>
      <c r="AL40" s="379">
        <v>40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50</v>
      </c>
      <c r="D41" s="379">
        <v>5</v>
      </c>
      <c r="E41" s="379">
        <v>5</v>
      </c>
      <c r="F41" s="379">
        <v>25</v>
      </c>
      <c r="G41" s="379">
        <v>25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50</v>
      </c>
      <c r="D42" s="379">
        <v>5</v>
      </c>
      <c r="E42" s="379">
        <v>6</v>
      </c>
      <c r="F42" s="379">
        <v>4417191</v>
      </c>
      <c r="G42" s="379">
        <v>3750</v>
      </c>
      <c r="H42" s="379">
        <v>2047000</v>
      </c>
      <c r="I42" s="379">
        <v>0</v>
      </c>
      <c r="J42" s="379">
        <v>0</v>
      </c>
      <c r="K42" s="379">
        <v>2038041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82491</v>
      </c>
      <c r="AE42" s="379">
        <v>0</v>
      </c>
      <c r="AF42" s="379">
        <v>42139</v>
      </c>
      <c r="AG42" s="379">
        <v>0</v>
      </c>
      <c r="AH42" s="379">
        <v>0</v>
      </c>
      <c r="AI42" s="379">
        <v>116130</v>
      </c>
      <c r="AJ42" s="379">
        <v>0</v>
      </c>
      <c r="AK42" s="379">
        <v>0</v>
      </c>
      <c r="AL42" s="379">
        <v>59082</v>
      </c>
      <c r="AM42" s="379">
        <v>0</v>
      </c>
      <c r="AN42" s="379">
        <v>28558</v>
      </c>
      <c r="AO42" s="379">
        <v>0</v>
      </c>
    </row>
    <row r="43" spans="3:41" x14ac:dyDescent="0.3">
      <c r="C43" s="379">
        <v>50</v>
      </c>
      <c r="D43" s="379">
        <v>5</v>
      </c>
      <c r="E43" s="379">
        <v>9</v>
      </c>
      <c r="F43" s="379">
        <v>28236</v>
      </c>
      <c r="G43" s="379">
        <v>0</v>
      </c>
      <c r="H43" s="379">
        <v>0</v>
      </c>
      <c r="I43" s="379">
        <v>0</v>
      </c>
      <c r="J43" s="379">
        <v>0</v>
      </c>
      <c r="K43" s="379">
        <v>18348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1100</v>
      </c>
      <c r="AG43" s="379">
        <v>0</v>
      </c>
      <c r="AH43" s="379">
        <v>0</v>
      </c>
      <c r="AI43" s="379">
        <v>2000</v>
      </c>
      <c r="AJ43" s="379">
        <v>0</v>
      </c>
      <c r="AK43" s="379">
        <v>0</v>
      </c>
      <c r="AL43" s="379">
        <v>0</v>
      </c>
      <c r="AM43" s="379">
        <v>0</v>
      </c>
      <c r="AN43" s="379">
        <v>6788</v>
      </c>
      <c r="AO43" s="379">
        <v>0</v>
      </c>
    </row>
    <row r="44" spans="3:41" x14ac:dyDescent="0.3">
      <c r="C44" s="379">
        <v>50</v>
      </c>
      <c r="D44" s="379">
        <v>5</v>
      </c>
      <c r="E44" s="379">
        <v>11</v>
      </c>
      <c r="F44" s="379">
        <v>9572.6589333826942</v>
      </c>
      <c r="G44" s="379">
        <v>0</v>
      </c>
      <c r="H44" s="379">
        <v>5655.9922667160281</v>
      </c>
      <c r="I44" s="379">
        <v>0</v>
      </c>
      <c r="J44" s="379">
        <v>0</v>
      </c>
      <c r="K44" s="379">
        <v>3916.6666666666665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5729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502973</v>
      </c>
      <c r="C3" s="352">
        <f t="shared" ref="C3:R3" si="0">SUBTOTAL(9,C6:C1048576)</f>
        <v>3</v>
      </c>
      <c r="D3" s="352">
        <f>SUBTOTAL(9,D6:D1048576)/2</f>
        <v>525229</v>
      </c>
      <c r="E3" s="352">
        <f t="shared" si="0"/>
        <v>2.8872808168813089</v>
      </c>
      <c r="F3" s="352">
        <f>SUBTOTAL(9,F6:F1048576)/2</f>
        <v>585498.99000000011</v>
      </c>
      <c r="G3" s="353">
        <f>IF(B3&lt;&gt;0,F3/B3,"")</f>
        <v>1.1640763818336175</v>
      </c>
      <c r="H3" s="354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5" t="str">
        <f>IF(H3&lt;&gt;0,L3/H3,"")</f>
        <v/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5727</v>
      </c>
      <c r="B6" s="789">
        <v>289907</v>
      </c>
      <c r="C6" s="736">
        <v>1</v>
      </c>
      <c r="D6" s="789">
        <v>500055</v>
      </c>
      <c r="E6" s="736">
        <v>1.7248807376158561</v>
      </c>
      <c r="F6" s="789">
        <v>569288.99</v>
      </c>
      <c r="G6" s="741">
        <v>1.9636952195014263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5728</v>
      </c>
      <c r="B7" s="790">
        <v>213066</v>
      </c>
      <c r="C7" s="667">
        <v>1</v>
      </c>
      <c r="D7" s="790">
        <v>25174</v>
      </c>
      <c r="E7" s="667">
        <v>0.11815118320144932</v>
      </c>
      <c r="F7" s="790">
        <v>16210</v>
      </c>
      <c r="G7" s="678">
        <v>7.6079712389588203E-2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thickBot="1" x14ac:dyDescent="0.35">
      <c r="A9" s="794" t="s">
        <v>574</v>
      </c>
      <c r="B9" s="792">
        <v>502973</v>
      </c>
      <c r="C9" s="793">
        <v>1</v>
      </c>
      <c r="D9" s="792">
        <v>525229</v>
      </c>
      <c r="E9" s="793">
        <v>1.0442488960640035</v>
      </c>
      <c r="F9" s="792">
        <v>585498.99000000022</v>
      </c>
      <c r="G9" s="456">
        <v>1.1640763818336177</v>
      </c>
      <c r="H9" s="792"/>
      <c r="I9" s="793"/>
      <c r="J9" s="792"/>
      <c r="K9" s="793"/>
      <c r="L9" s="792"/>
      <c r="M9" s="456"/>
      <c r="N9" s="792"/>
      <c r="O9" s="793"/>
      <c r="P9" s="792"/>
      <c r="Q9" s="793"/>
      <c r="R9" s="792"/>
      <c r="S9" s="457"/>
    </row>
    <row r="10" spans="1:19" ht="14.4" customHeight="1" x14ac:dyDescent="0.3">
      <c r="A10" s="715" t="s">
        <v>3510</v>
      </c>
    </row>
    <row r="11" spans="1:19" ht="14.4" customHeight="1" x14ac:dyDescent="0.3">
      <c r="A11" s="716" t="s">
        <v>3511</v>
      </c>
    </row>
    <row r="12" spans="1:19" ht="14.4" customHeight="1" x14ac:dyDescent="0.3">
      <c r="A12" s="715" t="s">
        <v>5730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5735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1303</v>
      </c>
      <c r="C3" s="469">
        <f t="shared" si="0"/>
        <v>1373</v>
      </c>
      <c r="D3" s="469">
        <f t="shared" si="0"/>
        <v>1541</v>
      </c>
      <c r="E3" s="354">
        <f t="shared" si="0"/>
        <v>502973</v>
      </c>
      <c r="F3" s="352">
        <f t="shared" si="0"/>
        <v>525229</v>
      </c>
      <c r="G3" s="470">
        <f t="shared" si="0"/>
        <v>585498.99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5731</v>
      </c>
      <c r="B6" s="229">
        <v>471</v>
      </c>
      <c r="C6" s="229">
        <v>524</v>
      </c>
      <c r="D6" s="229">
        <v>603</v>
      </c>
      <c r="E6" s="789">
        <v>149743</v>
      </c>
      <c r="F6" s="789">
        <v>180377</v>
      </c>
      <c r="G6" s="796">
        <v>234280.00000000003</v>
      </c>
    </row>
    <row r="7" spans="1:7" ht="14.4" customHeight="1" x14ac:dyDescent="0.3">
      <c r="A7" s="687" t="s">
        <v>5732</v>
      </c>
      <c r="B7" s="664">
        <v>1</v>
      </c>
      <c r="C7" s="664"/>
      <c r="D7" s="664"/>
      <c r="E7" s="797">
        <v>163</v>
      </c>
      <c r="F7" s="797"/>
      <c r="G7" s="798"/>
    </row>
    <row r="8" spans="1:7" ht="14.4" customHeight="1" x14ac:dyDescent="0.3">
      <c r="A8" s="687" t="s">
        <v>3513</v>
      </c>
      <c r="B8" s="664">
        <v>1</v>
      </c>
      <c r="C8" s="664"/>
      <c r="D8" s="664"/>
      <c r="E8" s="797">
        <v>116</v>
      </c>
      <c r="F8" s="797"/>
      <c r="G8" s="798"/>
    </row>
    <row r="9" spans="1:7" ht="14.4" customHeight="1" x14ac:dyDescent="0.3">
      <c r="A9" s="687" t="s">
        <v>5733</v>
      </c>
      <c r="B9" s="664"/>
      <c r="C9" s="664">
        <v>2</v>
      </c>
      <c r="D9" s="664"/>
      <c r="E9" s="797"/>
      <c r="F9" s="797">
        <v>69</v>
      </c>
      <c r="G9" s="798"/>
    </row>
    <row r="10" spans="1:7" ht="14.4" customHeight="1" x14ac:dyDescent="0.3">
      <c r="A10" s="687" t="s">
        <v>3514</v>
      </c>
      <c r="B10" s="664">
        <v>182</v>
      </c>
      <c r="C10" s="664">
        <v>217</v>
      </c>
      <c r="D10" s="664">
        <v>169</v>
      </c>
      <c r="E10" s="797">
        <v>107446</v>
      </c>
      <c r="F10" s="797">
        <v>115541</v>
      </c>
      <c r="G10" s="798">
        <v>112774</v>
      </c>
    </row>
    <row r="11" spans="1:7" ht="14.4" customHeight="1" x14ac:dyDescent="0.3">
      <c r="A11" s="687" t="s">
        <v>3515</v>
      </c>
      <c r="B11" s="664">
        <v>26</v>
      </c>
      <c r="C11" s="664">
        <v>18</v>
      </c>
      <c r="D11" s="664">
        <v>17</v>
      </c>
      <c r="E11" s="797">
        <v>2142</v>
      </c>
      <c r="F11" s="797">
        <v>1147</v>
      </c>
      <c r="G11" s="798">
        <v>1604</v>
      </c>
    </row>
    <row r="12" spans="1:7" ht="14.4" customHeight="1" x14ac:dyDescent="0.3">
      <c r="A12" s="687" t="s">
        <v>3516</v>
      </c>
      <c r="B12" s="664">
        <v>16</v>
      </c>
      <c r="C12" s="664">
        <v>11</v>
      </c>
      <c r="D12" s="664">
        <v>40</v>
      </c>
      <c r="E12" s="797">
        <v>1576</v>
      </c>
      <c r="F12" s="797">
        <v>845</v>
      </c>
      <c r="G12" s="798">
        <v>4173</v>
      </c>
    </row>
    <row r="13" spans="1:7" ht="14.4" customHeight="1" x14ac:dyDescent="0.3">
      <c r="A13" s="687" t="s">
        <v>3519</v>
      </c>
      <c r="B13" s="664">
        <v>253</v>
      </c>
      <c r="C13" s="664">
        <v>264</v>
      </c>
      <c r="D13" s="664">
        <v>281</v>
      </c>
      <c r="E13" s="797">
        <v>56142</v>
      </c>
      <c r="F13" s="797">
        <v>38177</v>
      </c>
      <c r="G13" s="798">
        <v>45774</v>
      </c>
    </row>
    <row r="14" spans="1:7" ht="14.4" customHeight="1" x14ac:dyDescent="0.3">
      <c r="A14" s="687" t="s">
        <v>3520</v>
      </c>
      <c r="B14" s="664">
        <v>176</v>
      </c>
      <c r="C14" s="664">
        <v>195</v>
      </c>
      <c r="D14" s="664">
        <v>228</v>
      </c>
      <c r="E14" s="797">
        <v>120159</v>
      </c>
      <c r="F14" s="797">
        <v>115906</v>
      </c>
      <c r="G14" s="798">
        <v>123149.66</v>
      </c>
    </row>
    <row r="15" spans="1:7" ht="14.4" customHeight="1" x14ac:dyDescent="0.3">
      <c r="A15" s="687" t="s">
        <v>3521</v>
      </c>
      <c r="B15" s="664">
        <v>1</v>
      </c>
      <c r="C15" s="664">
        <v>4</v>
      </c>
      <c r="D15" s="664">
        <v>9</v>
      </c>
      <c r="E15" s="797">
        <v>116</v>
      </c>
      <c r="F15" s="797">
        <v>317</v>
      </c>
      <c r="G15" s="798">
        <v>937</v>
      </c>
    </row>
    <row r="16" spans="1:7" ht="14.4" customHeight="1" x14ac:dyDescent="0.3">
      <c r="A16" s="687" t="s">
        <v>3522</v>
      </c>
      <c r="B16" s="664">
        <v>5</v>
      </c>
      <c r="C16" s="664">
        <v>1</v>
      </c>
      <c r="D16" s="664">
        <v>3</v>
      </c>
      <c r="E16" s="797">
        <v>335</v>
      </c>
      <c r="F16" s="797">
        <v>118</v>
      </c>
      <c r="G16" s="798">
        <v>448</v>
      </c>
    </row>
    <row r="17" spans="1:7" ht="14.4" customHeight="1" x14ac:dyDescent="0.3">
      <c r="A17" s="687" t="s">
        <v>3523</v>
      </c>
      <c r="B17" s="664">
        <v>9</v>
      </c>
      <c r="C17" s="664">
        <v>5</v>
      </c>
      <c r="D17" s="664">
        <v>18</v>
      </c>
      <c r="E17" s="797">
        <v>368</v>
      </c>
      <c r="F17" s="797">
        <v>347</v>
      </c>
      <c r="G17" s="798">
        <v>1851</v>
      </c>
    </row>
    <row r="18" spans="1:7" ht="14.4" customHeight="1" x14ac:dyDescent="0.3">
      <c r="A18" s="687" t="s">
        <v>3524</v>
      </c>
      <c r="B18" s="664">
        <v>162</v>
      </c>
      <c r="C18" s="664">
        <v>131</v>
      </c>
      <c r="D18" s="664">
        <v>161</v>
      </c>
      <c r="E18" s="797">
        <v>64667</v>
      </c>
      <c r="F18" s="797">
        <v>72350</v>
      </c>
      <c r="G18" s="798">
        <v>59335.33</v>
      </c>
    </row>
    <row r="19" spans="1:7" ht="14.4" customHeight="1" x14ac:dyDescent="0.3">
      <c r="A19" s="687" t="s">
        <v>5734</v>
      </c>
      <c r="B19" s="664"/>
      <c r="C19" s="664">
        <v>1</v>
      </c>
      <c r="D19" s="664"/>
      <c r="E19" s="797"/>
      <c r="F19" s="797">
        <v>35</v>
      </c>
      <c r="G19" s="798"/>
    </row>
    <row r="20" spans="1:7" ht="14.4" customHeight="1" thickBot="1" x14ac:dyDescent="0.35">
      <c r="A20" s="791" t="s">
        <v>3517</v>
      </c>
      <c r="B20" s="670"/>
      <c r="C20" s="670"/>
      <c r="D20" s="670">
        <v>12</v>
      </c>
      <c r="E20" s="790"/>
      <c r="F20" s="790"/>
      <c r="G20" s="799">
        <v>1173</v>
      </c>
    </row>
    <row r="21" spans="1:7" ht="14.4" customHeight="1" x14ac:dyDescent="0.3">
      <c r="A21" s="715" t="s">
        <v>3510</v>
      </c>
    </row>
    <row r="22" spans="1:7" ht="14.4" customHeight="1" x14ac:dyDescent="0.3">
      <c r="A22" s="716" t="s">
        <v>3511</v>
      </c>
    </row>
    <row r="23" spans="1:7" ht="14.4" customHeight="1" x14ac:dyDescent="0.3">
      <c r="A23" s="715" t="s">
        <v>5730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5801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1303</v>
      </c>
      <c r="F3" s="212">
        <f t="shared" si="0"/>
        <v>502973</v>
      </c>
      <c r="G3" s="78"/>
      <c r="H3" s="78"/>
      <c r="I3" s="212">
        <f t="shared" si="0"/>
        <v>1373</v>
      </c>
      <c r="J3" s="212">
        <f t="shared" si="0"/>
        <v>525229</v>
      </c>
      <c r="K3" s="78"/>
      <c r="L3" s="78"/>
      <c r="M3" s="212">
        <f t="shared" si="0"/>
        <v>1541</v>
      </c>
      <c r="N3" s="212">
        <f t="shared" si="0"/>
        <v>585498.99</v>
      </c>
      <c r="O3" s="79">
        <f>IF(F3=0,0,N3/F3)</f>
        <v>1.1640763818336173</v>
      </c>
      <c r="P3" s="213">
        <f>IF(M3=0,0,N3/M3)</f>
        <v>379.94743024010381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5736</v>
      </c>
      <c r="B6" s="736" t="s">
        <v>5737</v>
      </c>
      <c r="C6" s="736" t="s">
        <v>5738</v>
      </c>
      <c r="D6" s="736" t="s">
        <v>5739</v>
      </c>
      <c r="E6" s="229">
        <v>19</v>
      </c>
      <c r="F6" s="229">
        <v>646</v>
      </c>
      <c r="G6" s="736">
        <v>1</v>
      </c>
      <c r="H6" s="736">
        <v>34</v>
      </c>
      <c r="I6" s="229">
        <v>102</v>
      </c>
      <c r="J6" s="229">
        <v>3497</v>
      </c>
      <c r="K6" s="736">
        <v>5.4133126934984519</v>
      </c>
      <c r="L6" s="736">
        <v>34.284313725490193</v>
      </c>
      <c r="M6" s="229">
        <v>207</v>
      </c>
      <c r="N6" s="229">
        <v>7245</v>
      </c>
      <c r="O6" s="741">
        <v>11.215170278637771</v>
      </c>
      <c r="P6" s="749">
        <v>35</v>
      </c>
    </row>
    <row r="7" spans="1:16" ht="14.4" customHeight="1" x14ac:dyDescent="0.3">
      <c r="A7" s="660" t="s">
        <v>5736</v>
      </c>
      <c r="B7" s="661" t="s">
        <v>5737</v>
      </c>
      <c r="C7" s="661" t="s">
        <v>5740</v>
      </c>
      <c r="D7" s="661" t="s">
        <v>5741</v>
      </c>
      <c r="E7" s="664">
        <v>3</v>
      </c>
      <c r="F7" s="664">
        <v>1935</v>
      </c>
      <c r="G7" s="661">
        <v>1</v>
      </c>
      <c r="H7" s="661">
        <v>645</v>
      </c>
      <c r="I7" s="664">
        <v>2</v>
      </c>
      <c r="J7" s="664">
        <v>1290</v>
      </c>
      <c r="K7" s="661">
        <v>0.66666666666666663</v>
      </c>
      <c r="L7" s="661">
        <v>645</v>
      </c>
      <c r="M7" s="664"/>
      <c r="N7" s="664"/>
      <c r="O7" s="677"/>
      <c r="P7" s="665"/>
    </row>
    <row r="8" spans="1:16" ht="14.4" customHeight="1" x14ac:dyDescent="0.3">
      <c r="A8" s="660" t="s">
        <v>5736</v>
      </c>
      <c r="B8" s="661" t="s">
        <v>5737</v>
      </c>
      <c r="C8" s="661" t="s">
        <v>5742</v>
      </c>
      <c r="D8" s="661" t="s">
        <v>5743</v>
      </c>
      <c r="E8" s="664">
        <v>3</v>
      </c>
      <c r="F8" s="664">
        <v>297</v>
      </c>
      <c r="G8" s="661">
        <v>1</v>
      </c>
      <c r="H8" s="661">
        <v>99</v>
      </c>
      <c r="I8" s="664">
        <v>46</v>
      </c>
      <c r="J8" s="664">
        <v>4566</v>
      </c>
      <c r="K8" s="661">
        <v>15.373737373737374</v>
      </c>
      <c r="L8" s="661">
        <v>99.260869565217391</v>
      </c>
      <c r="M8" s="664">
        <v>88</v>
      </c>
      <c r="N8" s="664">
        <v>8800</v>
      </c>
      <c r="O8" s="677">
        <v>29.62962962962963</v>
      </c>
      <c r="P8" s="665">
        <v>100</v>
      </c>
    </row>
    <row r="9" spans="1:16" ht="14.4" customHeight="1" x14ac:dyDescent="0.3">
      <c r="A9" s="660" t="s">
        <v>5736</v>
      </c>
      <c r="B9" s="661" t="s">
        <v>5737</v>
      </c>
      <c r="C9" s="661" t="s">
        <v>5744</v>
      </c>
      <c r="D9" s="661" t="s">
        <v>5745</v>
      </c>
      <c r="E9" s="664">
        <v>12</v>
      </c>
      <c r="F9" s="664">
        <v>11280</v>
      </c>
      <c r="G9" s="661">
        <v>1</v>
      </c>
      <c r="H9" s="661">
        <v>940</v>
      </c>
      <c r="I9" s="664">
        <v>19</v>
      </c>
      <c r="J9" s="664">
        <v>17896</v>
      </c>
      <c r="K9" s="661">
        <v>1.5865248226950355</v>
      </c>
      <c r="L9" s="661">
        <v>941.89473684210532</v>
      </c>
      <c r="M9" s="664">
        <v>16</v>
      </c>
      <c r="N9" s="664">
        <v>15168</v>
      </c>
      <c r="O9" s="677">
        <v>1.3446808510638297</v>
      </c>
      <c r="P9" s="665">
        <v>948</v>
      </c>
    </row>
    <row r="10" spans="1:16" ht="14.4" customHeight="1" x14ac:dyDescent="0.3">
      <c r="A10" s="660" t="s">
        <v>5736</v>
      </c>
      <c r="B10" s="661" t="s">
        <v>5737</v>
      </c>
      <c r="C10" s="661" t="s">
        <v>5746</v>
      </c>
      <c r="D10" s="661" t="s">
        <v>5747</v>
      </c>
      <c r="E10" s="664">
        <v>5</v>
      </c>
      <c r="F10" s="664">
        <v>2055</v>
      </c>
      <c r="G10" s="661">
        <v>1</v>
      </c>
      <c r="H10" s="661">
        <v>411</v>
      </c>
      <c r="I10" s="664">
        <v>8</v>
      </c>
      <c r="J10" s="664">
        <v>3294</v>
      </c>
      <c r="K10" s="661">
        <v>1.602919708029197</v>
      </c>
      <c r="L10" s="661">
        <v>411.75</v>
      </c>
      <c r="M10" s="664">
        <v>7</v>
      </c>
      <c r="N10" s="664">
        <v>2905</v>
      </c>
      <c r="O10" s="677">
        <v>1.413625304136253</v>
      </c>
      <c r="P10" s="665">
        <v>415</v>
      </c>
    </row>
    <row r="11" spans="1:16" ht="14.4" customHeight="1" x14ac:dyDescent="0.3">
      <c r="A11" s="660" t="s">
        <v>5736</v>
      </c>
      <c r="B11" s="661" t="s">
        <v>5737</v>
      </c>
      <c r="C11" s="661" t="s">
        <v>5748</v>
      </c>
      <c r="D11" s="661" t="s">
        <v>5749</v>
      </c>
      <c r="E11" s="664">
        <v>181</v>
      </c>
      <c r="F11" s="664">
        <v>177380</v>
      </c>
      <c r="G11" s="661">
        <v>1</v>
      </c>
      <c r="H11" s="661">
        <v>980</v>
      </c>
      <c r="I11" s="664">
        <v>295</v>
      </c>
      <c r="J11" s="664">
        <v>289478</v>
      </c>
      <c r="K11" s="661">
        <v>1.6319652722967639</v>
      </c>
      <c r="L11" s="661">
        <v>981.28135593220338</v>
      </c>
      <c r="M11" s="664">
        <v>352</v>
      </c>
      <c r="N11" s="664">
        <v>346720</v>
      </c>
      <c r="O11" s="677">
        <v>1.9546735821400383</v>
      </c>
      <c r="P11" s="665">
        <v>985</v>
      </c>
    </row>
    <row r="12" spans="1:16" ht="14.4" customHeight="1" x14ac:dyDescent="0.3">
      <c r="A12" s="660" t="s">
        <v>5736</v>
      </c>
      <c r="B12" s="661" t="s">
        <v>5737</v>
      </c>
      <c r="C12" s="661" t="s">
        <v>5750</v>
      </c>
      <c r="D12" s="661" t="s">
        <v>5751</v>
      </c>
      <c r="E12" s="664">
        <v>12</v>
      </c>
      <c r="F12" s="664">
        <v>24924</v>
      </c>
      <c r="G12" s="661">
        <v>1</v>
      </c>
      <c r="H12" s="661">
        <v>2077</v>
      </c>
      <c r="I12" s="664">
        <v>20</v>
      </c>
      <c r="J12" s="664">
        <v>41582</v>
      </c>
      <c r="K12" s="661">
        <v>1.6683517894398974</v>
      </c>
      <c r="L12" s="661">
        <v>2079.1</v>
      </c>
      <c r="M12" s="664">
        <v>14</v>
      </c>
      <c r="N12" s="664">
        <v>29204</v>
      </c>
      <c r="O12" s="677">
        <v>1.1717220349863586</v>
      </c>
      <c r="P12" s="665">
        <v>2086</v>
      </c>
    </row>
    <row r="13" spans="1:16" ht="14.4" customHeight="1" x14ac:dyDescent="0.3">
      <c r="A13" s="660" t="s">
        <v>5736</v>
      </c>
      <c r="B13" s="661" t="s">
        <v>5737</v>
      </c>
      <c r="C13" s="661" t="s">
        <v>5752</v>
      </c>
      <c r="D13" s="661" t="s">
        <v>5753</v>
      </c>
      <c r="E13" s="664">
        <v>4</v>
      </c>
      <c r="F13" s="664">
        <v>3324</v>
      </c>
      <c r="G13" s="661">
        <v>1</v>
      </c>
      <c r="H13" s="661">
        <v>831</v>
      </c>
      <c r="I13" s="664">
        <v>2</v>
      </c>
      <c r="J13" s="664">
        <v>1662</v>
      </c>
      <c r="K13" s="661">
        <v>0.5</v>
      </c>
      <c r="L13" s="661">
        <v>831</v>
      </c>
      <c r="M13" s="664">
        <v>4</v>
      </c>
      <c r="N13" s="664">
        <v>3348</v>
      </c>
      <c r="O13" s="677">
        <v>1.0072202166064983</v>
      </c>
      <c r="P13" s="665">
        <v>837</v>
      </c>
    </row>
    <row r="14" spans="1:16" ht="14.4" customHeight="1" x14ac:dyDescent="0.3">
      <c r="A14" s="660" t="s">
        <v>5736</v>
      </c>
      <c r="B14" s="661" t="s">
        <v>5737</v>
      </c>
      <c r="C14" s="661" t="s">
        <v>5754</v>
      </c>
      <c r="D14" s="661" t="s">
        <v>5755</v>
      </c>
      <c r="E14" s="664"/>
      <c r="F14" s="664"/>
      <c r="G14" s="661"/>
      <c r="H14" s="661"/>
      <c r="I14" s="664">
        <v>1</v>
      </c>
      <c r="J14" s="664">
        <v>0</v>
      </c>
      <c r="K14" s="661"/>
      <c r="L14" s="661">
        <v>0</v>
      </c>
      <c r="M14" s="664"/>
      <c r="N14" s="664"/>
      <c r="O14" s="677"/>
      <c r="P14" s="665"/>
    </row>
    <row r="15" spans="1:16" ht="14.4" customHeight="1" x14ac:dyDescent="0.3">
      <c r="A15" s="660" t="s">
        <v>5736</v>
      </c>
      <c r="B15" s="661" t="s">
        <v>5737</v>
      </c>
      <c r="C15" s="661" t="s">
        <v>5756</v>
      </c>
      <c r="D15" s="661" t="s">
        <v>5757</v>
      </c>
      <c r="E15" s="664">
        <v>33</v>
      </c>
      <c r="F15" s="664">
        <v>0</v>
      </c>
      <c r="G15" s="661"/>
      <c r="H15" s="661">
        <v>0</v>
      </c>
      <c r="I15" s="664">
        <v>275</v>
      </c>
      <c r="J15" s="664">
        <v>0</v>
      </c>
      <c r="K15" s="661"/>
      <c r="L15" s="661">
        <v>0</v>
      </c>
      <c r="M15" s="664">
        <v>284</v>
      </c>
      <c r="N15" s="664">
        <v>3599.9900000000002</v>
      </c>
      <c r="O15" s="677"/>
      <c r="P15" s="665">
        <v>12.676021126760563</v>
      </c>
    </row>
    <row r="16" spans="1:16" ht="14.4" customHeight="1" x14ac:dyDescent="0.3">
      <c r="A16" s="660" t="s">
        <v>5736</v>
      </c>
      <c r="B16" s="661" t="s">
        <v>5737</v>
      </c>
      <c r="C16" s="661" t="s">
        <v>5758</v>
      </c>
      <c r="D16" s="661" t="s">
        <v>5759</v>
      </c>
      <c r="E16" s="664"/>
      <c r="F16" s="664"/>
      <c r="G16" s="661"/>
      <c r="H16" s="661"/>
      <c r="I16" s="664">
        <v>92</v>
      </c>
      <c r="J16" s="664">
        <v>3256</v>
      </c>
      <c r="K16" s="661"/>
      <c r="L16" s="661">
        <v>35.391304347826086</v>
      </c>
      <c r="M16" s="664">
        <v>41</v>
      </c>
      <c r="N16" s="664">
        <v>1476</v>
      </c>
      <c r="O16" s="677"/>
      <c r="P16" s="665">
        <v>36</v>
      </c>
    </row>
    <row r="17" spans="1:16" ht="14.4" customHeight="1" x14ac:dyDescent="0.3">
      <c r="A17" s="660" t="s">
        <v>5736</v>
      </c>
      <c r="B17" s="661" t="s">
        <v>5737</v>
      </c>
      <c r="C17" s="661" t="s">
        <v>5760</v>
      </c>
      <c r="D17" s="661" t="s">
        <v>5761</v>
      </c>
      <c r="E17" s="664"/>
      <c r="F17" s="664"/>
      <c r="G17" s="661"/>
      <c r="H17" s="661"/>
      <c r="I17" s="664">
        <v>1</v>
      </c>
      <c r="J17" s="664">
        <v>81</v>
      </c>
      <c r="K17" s="661"/>
      <c r="L17" s="661">
        <v>81</v>
      </c>
      <c r="M17" s="664">
        <v>1</v>
      </c>
      <c r="N17" s="664">
        <v>82</v>
      </c>
      <c r="O17" s="677"/>
      <c r="P17" s="665">
        <v>82</v>
      </c>
    </row>
    <row r="18" spans="1:16" ht="14.4" customHeight="1" x14ac:dyDescent="0.3">
      <c r="A18" s="660" t="s">
        <v>5736</v>
      </c>
      <c r="B18" s="661" t="s">
        <v>5737</v>
      </c>
      <c r="C18" s="661" t="s">
        <v>5762</v>
      </c>
      <c r="D18" s="661" t="s">
        <v>5763</v>
      </c>
      <c r="E18" s="664"/>
      <c r="F18" s="664"/>
      <c r="G18" s="661"/>
      <c r="H18" s="661"/>
      <c r="I18" s="664"/>
      <c r="J18" s="664"/>
      <c r="K18" s="661"/>
      <c r="L18" s="661"/>
      <c r="M18" s="664">
        <v>1</v>
      </c>
      <c r="N18" s="664">
        <v>31</v>
      </c>
      <c r="O18" s="677"/>
      <c r="P18" s="665">
        <v>31</v>
      </c>
    </row>
    <row r="19" spans="1:16" ht="14.4" customHeight="1" x14ac:dyDescent="0.3">
      <c r="A19" s="660" t="s">
        <v>5736</v>
      </c>
      <c r="B19" s="661" t="s">
        <v>5737</v>
      </c>
      <c r="C19" s="661" t="s">
        <v>5764</v>
      </c>
      <c r="D19" s="661" t="s">
        <v>5765</v>
      </c>
      <c r="E19" s="664">
        <v>8</v>
      </c>
      <c r="F19" s="664">
        <v>15248</v>
      </c>
      <c r="G19" s="661">
        <v>1</v>
      </c>
      <c r="H19" s="661">
        <v>1906</v>
      </c>
      <c r="I19" s="664">
        <v>24</v>
      </c>
      <c r="J19" s="664">
        <v>45799</v>
      </c>
      <c r="K19" s="661">
        <v>3.0036070304302203</v>
      </c>
      <c r="L19" s="661">
        <v>1908.2916666666667</v>
      </c>
      <c r="M19" s="664">
        <v>30</v>
      </c>
      <c r="N19" s="664">
        <v>57360</v>
      </c>
      <c r="O19" s="677">
        <v>3.7618048268625395</v>
      </c>
      <c r="P19" s="665">
        <v>1912</v>
      </c>
    </row>
    <row r="20" spans="1:16" ht="14.4" customHeight="1" x14ac:dyDescent="0.3">
      <c r="A20" s="660" t="s">
        <v>5736</v>
      </c>
      <c r="B20" s="661" t="s">
        <v>5737</v>
      </c>
      <c r="C20" s="661" t="s">
        <v>5766</v>
      </c>
      <c r="D20" s="661" t="s">
        <v>5767</v>
      </c>
      <c r="E20" s="664">
        <v>132</v>
      </c>
      <c r="F20" s="664">
        <v>43164</v>
      </c>
      <c r="G20" s="661">
        <v>1</v>
      </c>
      <c r="H20" s="661">
        <v>327</v>
      </c>
      <c r="I20" s="664">
        <v>218</v>
      </c>
      <c r="J20" s="664">
        <v>71553</v>
      </c>
      <c r="K20" s="661">
        <v>1.6577008618293021</v>
      </c>
      <c r="L20" s="661">
        <v>328.22477064220186</v>
      </c>
      <c r="M20" s="664">
        <v>246</v>
      </c>
      <c r="N20" s="664">
        <v>81426</v>
      </c>
      <c r="O20" s="677">
        <v>1.8864331387267168</v>
      </c>
      <c r="P20" s="665">
        <v>331</v>
      </c>
    </row>
    <row r="21" spans="1:16" ht="14.4" customHeight="1" x14ac:dyDescent="0.3">
      <c r="A21" s="660" t="s">
        <v>5736</v>
      </c>
      <c r="B21" s="661" t="s">
        <v>5737</v>
      </c>
      <c r="C21" s="661" t="s">
        <v>5768</v>
      </c>
      <c r="D21" s="661" t="s">
        <v>5769</v>
      </c>
      <c r="E21" s="664"/>
      <c r="F21" s="664"/>
      <c r="G21" s="661"/>
      <c r="H21" s="661"/>
      <c r="I21" s="664">
        <v>2</v>
      </c>
      <c r="J21" s="664">
        <v>412</v>
      </c>
      <c r="K21" s="661"/>
      <c r="L21" s="661">
        <v>206</v>
      </c>
      <c r="M21" s="664"/>
      <c r="N21" s="664"/>
      <c r="O21" s="677"/>
      <c r="P21" s="665"/>
    </row>
    <row r="22" spans="1:16" ht="14.4" customHeight="1" x14ac:dyDescent="0.3">
      <c r="A22" s="660" t="s">
        <v>5736</v>
      </c>
      <c r="B22" s="661" t="s">
        <v>5737</v>
      </c>
      <c r="C22" s="661" t="s">
        <v>5770</v>
      </c>
      <c r="D22" s="661" t="s">
        <v>5771</v>
      </c>
      <c r="E22" s="664">
        <v>43</v>
      </c>
      <c r="F22" s="664">
        <v>7009</v>
      </c>
      <c r="G22" s="661">
        <v>1</v>
      </c>
      <c r="H22" s="661">
        <v>163</v>
      </c>
      <c r="I22" s="664">
        <v>53</v>
      </c>
      <c r="J22" s="664">
        <v>8664</v>
      </c>
      <c r="K22" s="661">
        <v>1.2361249821657869</v>
      </c>
      <c r="L22" s="661">
        <v>163.47169811320754</v>
      </c>
      <c r="M22" s="664">
        <v>45</v>
      </c>
      <c r="N22" s="664">
        <v>7425</v>
      </c>
      <c r="O22" s="677">
        <v>1.059352261378228</v>
      </c>
      <c r="P22" s="665">
        <v>165</v>
      </c>
    </row>
    <row r="23" spans="1:16" ht="14.4" customHeight="1" x14ac:dyDescent="0.3">
      <c r="A23" s="660" t="s">
        <v>5736</v>
      </c>
      <c r="B23" s="661" t="s">
        <v>5737</v>
      </c>
      <c r="C23" s="661" t="s">
        <v>5772</v>
      </c>
      <c r="D23" s="661" t="s">
        <v>5773</v>
      </c>
      <c r="E23" s="664"/>
      <c r="F23" s="664"/>
      <c r="G23" s="661"/>
      <c r="H23" s="661"/>
      <c r="I23" s="664">
        <v>4</v>
      </c>
      <c r="J23" s="664">
        <v>226</v>
      </c>
      <c r="K23" s="661"/>
      <c r="L23" s="661">
        <v>56.5</v>
      </c>
      <c r="M23" s="664">
        <v>5</v>
      </c>
      <c r="N23" s="664">
        <v>285</v>
      </c>
      <c r="O23" s="677"/>
      <c r="P23" s="665">
        <v>57</v>
      </c>
    </row>
    <row r="24" spans="1:16" ht="14.4" customHeight="1" x14ac:dyDescent="0.3">
      <c r="A24" s="660" t="s">
        <v>5736</v>
      </c>
      <c r="B24" s="661" t="s">
        <v>5737</v>
      </c>
      <c r="C24" s="661" t="s">
        <v>5774</v>
      </c>
      <c r="D24" s="661" t="s">
        <v>5775</v>
      </c>
      <c r="E24" s="664"/>
      <c r="F24" s="664"/>
      <c r="G24" s="661"/>
      <c r="H24" s="661"/>
      <c r="I24" s="664">
        <v>2</v>
      </c>
      <c r="J24" s="664">
        <v>974</v>
      </c>
      <c r="K24" s="661"/>
      <c r="L24" s="661">
        <v>487</v>
      </c>
      <c r="M24" s="664">
        <v>1</v>
      </c>
      <c r="N24" s="664">
        <v>490</v>
      </c>
      <c r="O24" s="677"/>
      <c r="P24" s="665">
        <v>490</v>
      </c>
    </row>
    <row r="25" spans="1:16" ht="14.4" customHeight="1" x14ac:dyDescent="0.3">
      <c r="A25" s="660" t="s">
        <v>5736</v>
      </c>
      <c r="B25" s="661" t="s">
        <v>5737</v>
      </c>
      <c r="C25" s="661" t="s">
        <v>5776</v>
      </c>
      <c r="D25" s="661" t="s">
        <v>5777</v>
      </c>
      <c r="E25" s="664">
        <v>5</v>
      </c>
      <c r="F25" s="664">
        <v>2645</v>
      </c>
      <c r="G25" s="661">
        <v>1</v>
      </c>
      <c r="H25" s="661">
        <v>529</v>
      </c>
      <c r="I25" s="664">
        <v>11</v>
      </c>
      <c r="J25" s="664">
        <v>5825</v>
      </c>
      <c r="K25" s="661">
        <v>2.2022684310018903</v>
      </c>
      <c r="L25" s="661">
        <v>529.5454545454545</v>
      </c>
      <c r="M25" s="664">
        <v>7</v>
      </c>
      <c r="N25" s="664">
        <v>3724</v>
      </c>
      <c r="O25" s="677">
        <v>1.4079395085066162</v>
      </c>
      <c r="P25" s="665">
        <v>532</v>
      </c>
    </row>
    <row r="26" spans="1:16" ht="14.4" customHeight="1" x14ac:dyDescent="0.3">
      <c r="A26" s="660" t="s">
        <v>5778</v>
      </c>
      <c r="B26" s="661" t="s">
        <v>5737</v>
      </c>
      <c r="C26" s="661" t="s">
        <v>5779</v>
      </c>
      <c r="D26" s="661" t="s">
        <v>5780</v>
      </c>
      <c r="E26" s="664">
        <v>1</v>
      </c>
      <c r="F26" s="664">
        <v>80</v>
      </c>
      <c r="G26" s="661">
        <v>1</v>
      </c>
      <c r="H26" s="661">
        <v>80</v>
      </c>
      <c r="I26" s="664">
        <v>9</v>
      </c>
      <c r="J26" s="664">
        <v>723</v>
      </c>
      <c r="K26" s="661">
        <v>9.0374999999999996</v>
      </c>
      <c r="L26" s="661">
        <v>80.333333333333329</v>
      </c>
      <c r="M26" s="664">
        <v>13</v>
      </c>
      <c r="N26" s="664">
        <v>1053</v>
      </c>
      <c r="O26" s="677">
        <v>13.1625</v>
      </c>
      <c r="P26" s="665">
        <v>81</v>
      </c>
    </row>
    <row r="27" spans="1:16" ht="14.4" customHeight="1" x14ac:dyDescent="0.3">
      <c r="A27" s="660" t="s">
        <v>5778</v>
      </c>
      <c r="B27" s="661" t="s">
        <v>5737</v>
      </c>
      <c r="C27" s="661" t="s">
        <v>5781</v>
      </c>
      <c r="D27" s="661" t="s">
        <v>5782</v>
      </c>
      <c r="E27" s="664">
        <v>4</v>
      </c>
      <c r="F27" s="664">
        <v>412</v>
      </c>
      <c r="G27" s="661">
        <v>1</v>
      </c>
      <c r="H27" s="661">
        <v>103</v>
      </c>
      <c r="I27" s="664">
        <v>3</v>
      </c>
      <c r="J27" s="664">
        <v>311</v>
      </c>
      <c r="K27" s="661">
        <v>0.75485436893203883</v>
      </c>
      <c r="L27" s="661">
        <v>103.66666666666667</v>
      </c>
      <c r="M27" s="664">
        <v>26</v>
      </c>
      <c r="N27" s="664">
        <v>2704</v>
      </c>
      <c r="O27" s="677">
        <v>6.5631067961165046</v>
      </c>
      <c r="P27" s="665">
        <v>104</v>
      </c>
    </row>
    <row r="28" spans="1:16" ht="14.4" customHeight="1" x14ac:dyDescent="0.3">
      <c r="A28" s="660" t="s">
        <v>5778</v>
      </c>
      <c r="B28" s="661" t="s">
        <v>5737</v>
      </c>
      <c r="C28" s="661" t="s">
        <v>5738</v>
      </c>
      <c r="D28" s="661" t="s">
        <v>5739</v>
      </c>
      <c r="E28" s="664">
        <v>137</v>
      </c>
      <c r="F28" s="664">
        <v>4658</v>
      </c>
      <c r="G28" s="661">
        <v>1</v>
      </c>
      <c r="H28" s="661">
        <v>34</v>
      </c>
      <c r="I28" s="664">
        <v>95</v>
      </c>
      <c r="J28" s="664">
        <v>3289</v>
      </c>
      <c r="K28" s="661">
        <v>0.706097037355088</v>
      </c>
      <c r="L28" s="661">
        <v>34.621052631578948</v>
      </c>
      <c r="M28" s="664">
        <v>18</v>
      </c>
      <c r="N28" s="664">
        <v>630</v>
      </c>
      <c r="O28" s="677">
        <v>0.1352511807642765</v>
      </c>
      <c r="P28" s="665">
        <v>35</v>
      </c>
    </row>
    <row r="29" spans="1:16" ht="14.4" customHeight="1" x14ac:dyDescent="0.3">
      <c r="A29" s="660" t="s">
        <v>5778</v>
      </c>
      <c r="B29" s="661" t="s">
        <v>5737</v>
      </c>
      <c r="C29" s="661" t="s">
        <v>5740</v>
      </c>
      <c r="D29" s="661" t="s">
        <v>5741</v>
      </c>
      <c r="E29" s="664">
        <v>1</v>
      </c>
      <c r="F29" s="664">
        <v>645</v>
      </c>
      <c r="G29" s="661">
        <v>1</v>
      </c>
      <c r="H29" s="661">
        <v>645</v>
      </c>
      <c r="I29" s="664"/>
      <c r="J29" s="664"/>
      <c r="K29" s="661"/>
      <c r="L29" s="661"/>
      <c r="M29" s="664"/>
      <c r="N29" s="664"/>
      <c r="O29" s="677"/>
      <c r="P29" s="665"/>
    </row>
    <row r="30" spans="1:16" ht="14.4" customHeight="1" x14ac:dyDescent="0.3">
      <c r="A30" s="660" t="s">
        <v>5778</v>
      </c>
      <c r="B30" s="661" t="s">
        <v>5737</v>
      </c>
      <c r="C30" s="661" t="s">
        <v>5742</v>
      </c>
      <c r="D30" s="661" t="s">
        <v>5743</v>
      </c>
      <c r="E30" s="664"/>
      <c r="F30" s="664"/>
      <c r="G30" s="661"/>
      <c r="H30" s="661"/>
      <c r="I30" s="664"/>
      <c r="J30" s="664"/>
      <c r="K30" s="661"/>
      <c r="L30" s="661"/>
      <c r="M30" s="664">
        <v>2</v>
      </c>
      <c r="N30" s="664">
        <v>200</v>
      </c>
      <c r="O30" s="677"/>
      <c r="P30" s="665">
        <v>100</v>
      </c>
    </row>
    <row r="31" spans="1:16" ht="14.4" customHeight="1" x14ac:dyDescent="0.3">
      <c r="A31" s="660" t="s">
        <v>5778</v>
      </c>
      <c r="B31" s="661" t="s">
        <v>5737</v>
      </c>
      <c r="C31" s="661" t="s">
        <v>5744</v>
      </c>
      <c r="D31" s="661" t="s">
        <v>5745</v>
      </c>
      <c r="E31" s="664">
        <v>13</v>
      </c>
      <c r="F31" s="664">
        <v>12220</v>
      </c>
      <c r="G31" s="661">
        <v>1</v>
      </c>
      <c r="H31" s="661">
        <v>940</v>
      </c>
      <c r="I31" s="664"/>
      <c r="J31" s="664"/>
      <c r="K31" s="661"/>
      <c r="L31" s="661"/>
      <c r="M31" s="664"/>
      <c r="N31" s="664"/>
      <c r="O31" s="677"/>
      <c r="P31" s="665"/>
    </row>
    <row r="32" spans="1:16" ht="14.4" customHeight="1" x14ac:dyDescent="0.3">
      <c r="A32" s="660" t="s">
        <v>5778</v>
      </c>
      <c r="B32" s="661" t="s">
        <v>5737</v>
      </c>
      <c r="C32" s="661" t="s">
        <v>5746</v>
      </c>
      <c r="D32" s="661" t="s">
        <v>5747</v>
      </c>
      <c r="E32" s="664">
        <v>4</v>
      </c>
      <c r="F32" s="664">
        <v>1644</v>
      </c>
      <c r="G32" s="661">
        <v>1</v>
      </c>
      <c r="H32" s="661">
        <v>411</v>
      </c>
      <c r="I32" s="664"/>
      <c r="J32" s="664"/>
      <c r="K32" s="661"/>
      <c r="L32" s="661"/>
      <c r="M32" s="664"/>
      <c r="N32" s="664"/>
      <c r="O32" s="677"/>
      <c r="P32" s="665"/>
    </row>
    <row r="33" spans="1:16" ht="14.4" customHeight="1" x14ac:dyDescent="0.3">
      <c r="A33" s="660" t="s">
        <v>5778</v>
      </c>
      <c r="B33" s="661" t="s">
        <v>5737</v>
      </c>
      <c r="C33" s="661" t="s">
        <v>5748</v>
      </c>
      <c r="D33" s="661" t="s">
        <v>5749</v>
      </c>
      <c r="E33" s="664">
        <v>115</v>
      </c>
      <c r="F33" s="664">
        <v>112700</v>
      </c>
      <c r="G33" s="661">
        <v>1</v>
      </c>
      <c r="H33" s="661">
        <v>980</v>
      </c>
      <c r="I33" s="664">
        <v>6</v>
      </c>
      <c r="J33" s="664">
        <v>5880</v>
      </c>
      <c r="K33" s="661">
        <v>5.2173913043478258E-2</v>
      </c>
      <c r="L33" s="661">
        <v>980</v>
      </c>
      <c r="M33" s="664"/>
      <c r="N33" s="664"/>
      <c r="O33" s="677"/>
      <c r="P33" s="665"/>
    </row>
    <row r="34" spans="1:16" ht="14.4" customHeight="1" x14ac:dyDescent="0.3">
      <c r="A34" s="660" t="s">
        <v>5778</v>
      </c>
      <c r="B34" s="661" t="s">
        <v>5737</v>
      </c>
      <c r="C34" s="661" t="s">
        <v>5750</v>
      </c>
      <c r="D34" s="661" t="s">
        <v>5751</v>
      </c>
      <c r="E34" s="664">
        <v>10</v>
      </c>
      <c r="F34" s="664">
        <v>20770</v>
      </c>
      <c r="G34" s="661">
        <v>1</v>
      </c>
      <c r="H34" s="661">
        <v>2077</v>
      </c>
      <c r="I34" s="664">
        <v>3</v>
      </c>
      <c r="J34" s="664">
        <v>6231</v>
      </c>
      <c r="K34" s="661">
        <v>0.3</v>
      </c>
      <c r="L34" s="661">
        <v>2077</v>
      </c>
      <c r="M34" s="664"/>
      <c r="N34" s="664"/>
      <c r="O34" s="677"/>
      <c r="P34" s="665"/>
    </row>
    <row r="35" spans="1:16" ht="14.4" customHeight="1" x14ac:dyDescent="0.3">
      <c r="A35" s="660" t="s">
        <v>5778</v>
      </c>
      <c r="B35" s="661" t="s">
        <v>5737</v>
      </c>
      <c r="C35" s="661" t="s">
        <v>5783</v>
      </c>
      <c r="D35" s="661" t="s">
        <v>5784</v>
      </c>
      <c r="E35" s="664">
        <v>12</v>
      </c>
      <c r="F35" s="664">
        <v>1392</v>
      </c>
      <c r="G35" s="661">
        <v>1</v>
      </c>
      <c r="H35" s="661">
        <v>116</v>
      </c>
      <c r="I35" s="664"/>
      <c r="J35" s="664"/>
      <c r="K35" s="661"/>
      <c r="L35" s="661"/>
      <c r="M35" s="664"/>
      <c r="N35" s="664"/>
      <c r="O35" s="677"/>
      <c r="P35" s="665"/>
    </row>
    <row r="36" spans="1:16" ht="14.4" customHeight="1" x14ac:dyDescent="0.3">
      <c r="A36" s="660" t="s">
        <v>5778</v>
      </c>
      <c r="B36" s="661" t="s">
        <v>5737</v>
      </c>
      <c r="C36" s="661" t="s">
        <v>5785</v>
      </c>
      <c r="D36" s="661" t="s">
        <v>5786</v>
      </c>
      <c r="E36" s="664">
        <v>10</v>
      </c>
      <c r="F36" s="664">
        <v>1160</v>
      </c>
      <c r="G36" s="661">
        <v>1</v>
      </c>
      <c r="H36" s="661">
        <v>116</v>
      </c>
      <c r="I36" s="664">
        <v>15</v>
      </c>
      <c r="J36" s="664">
        <v>1748</v>
      </c>
      <c r="K36" s="661">
        <v>1.5068965517241379</v>
      </c>
      <c r="L36" s="661">
        <v>116.53333333333333</v>
      </c>
      <c r="M36" s="664">
        <v>50</v>
      </c>
      <c r="N36" s="664">
        <v>5900</v>
      </c>
      <c r="O36" s="677">
        <v>5.0862068965517242</v>
      </c>
      <c r="P36" s="665">
        <v>118</v>
      </c>
    </row>
    <row r="37" spans="1:16" ht="14.4" customHeight="1" x14ac:dyDescent="0.3">
      <c r="A37" s="660" t="s">
        <v>5778</v>
      </c>
      <c r="B37" s="661" t="s">
        <v>5737</v>
      </c>
      <c r="C37" s="661" t="s">
        <v>5787</v>
      </c>
      <c r="D37" s="661" t="s">
        <v>5788</v>
      </c>
      <c r="E37" s="664">
        <v>1</v>
      </c>
      <c r="F37" s="664">
        <v>411</v>
      </c>
      <c r="G37" s="661">
        <v>1</v>
      </c>
      <c r="H37" s="661">
        <v>411</v>
      </c>
      <c r="I37" s="664">
        <v>4</v>
      </c>
      <c r="J37" s="664">
        <v>1650</v>
      </c>
      <c r="K37" s="661">
        <v>4.0145985401459852</v>
      </c>
      <c r="L37" s="661">
        <v>412.5</v>
      </c>
      <c r="M37" s="664">
        <v>2</v>
      </c>
      <c r="N37" s="664">
        <v>830</v>
      </c>
      <c r="O37" s="677">
        <v>2.0194647201946472</v>
      </c>
      <c r="P37" s="665">
        <v>415</v>
      </c>
    </row>
    <row r="38" spans="1:16" ht="14.4" customHeight="1" x14ac:dyDescent="0.3">
      <c r="A38" s="660" t="s">
        <v>5778</v>
      </c>
      <c r="B38" s="661" t="s">
        <v>5737</v>
      </c>
      <c r="C38" s="661" t="s">
        <v>5752</v>
      </c>
      <c r="D38" s="661" t="s">
        <v>5753</v>
      </c>
      <c r="E38" s="664">
        <v>4</v>
      </c>
      <c r="F38" s="664">
        <v>3324</v>
      </c>
      <c r="G38" s="661">
        <v>1</v>
      </c>
      <c r="H38" s="661">
        <v>831</v>
      </c>
      <c r="I38" s="664">
        <v>1</v>
      </c>
      <c r="J38" s="664">
        <v>831</v>
      </c>
      <c r="K38" s="661">
        <v>0.25</v>
      </c>
      <c r="L38" s="661">
        <v>831</v>
      </c>
      <c r="M38" s="664">
        <v>2</v>
      </c>
      <c r="N38" s="664">
        <v>1674</v>
      </c>
      <c r="O38" s="677">
        <v>0.50361010830324915</v>
      </c>
      <c r="P38" s="665">
        <v>837</v>
      </c>
    </row>
    <row r="39" spans="1:16" ht="14.4" customHeight="1" x14ac:dyDescent="0.3">
      <c r="A39" s="660" t="s">
        <v>5778</v>
      </c>
      <c r="B39" s="661" t="s">
        <v>5737</v>
      </c>
      <c r="C39" s="661" t="s">
        <v>5789</v>
      </c>
      <c r="D39" s="661" t="s">
        <v>5790</v>
      </c>
      <c r="E39" s="664">
        <v>6</v>
      </c>
      <c r="F39" s="664">
        <v>1962</v>
      </c>
      <c r="G39" s="661">
        <v>1</v>
      </c>
      <c r="H39" s="661">
        <v>327</v>
      </c>
      <c r="I39" s="664"/>
      <c r="J39" s="664"/>
      <c r="K39" s="661"/>
      <c r="L39" s="661"/>
      <c r="M39" s="664"/>
      <c r="N39" s="664"/>
      <c r="O39" s="677"/>
      <c r="P39" s="665"/>
    </row>
    <row r="40" spans="1:16" ht="14.4" customHeight="1" x14ac:dyDescent="0.3">
      <c r="A40" s="660" t="s">
        <v>5778</v>
      </c>
      <c r="B40" s="661" t="s">
        <v>5737</v>
      </c>
      <c r="C40" s="661" t="s">
        <v>5756</v>
      </c>
      <c r="D40" s="661" t="s">
        <v>5757</v>
      </c>
      <c r="E40" s="664">
        <v>286</v>
      </c>
      <c r="F40" s="664">
        <v>0</v>
      </c>
      <c r="G40" s="661"/>
      <c r="H40" s="661">
        <v>0</v>
      </c>
      <c r="I40" s="664">
        <v>20</v>
      </c>
      <c r="J40" s="664">
        <v>0</v>
      </c>
      <c r="K40" s="661"/>
      <c r="L40" s="661">
        <v>0</v>
      </c>
      <c r="M40" s="664">
        <v>2</v>
      </c>
      <c r="N40" s="664">
        <v>0</v>
      </c>
      <c r="O40" s="677"/>
      <c r="P40" s="665">
        <v>0</v>
      </c>
    </row>
    <row r="41" spans="1:16" ht="14.4" customHeight="1" x14ac:dyDescent="0.3">
      <c r="A41" s="660" t="s">
        <v>5778</v>
      </c>
      <c r="B41" s="661" t="s">
        <v>5737</v>
      </c>
      <c r="C41" s="661" t="s">
        <v>5758</v>
      </c>
      <c r="D41" s="661" t="s">
        <v>5759</v>
      </c>
      <c r="E41" s="664">
        <v>97</v>
      </c>
      <c r="F41" s="664">
        <v>3395</v>
      </c>
      <c r="G41" s="661">
        <v>1</v>
      </c>
      <c r="H41" s="661">
        <v>35</v>
      </c>
      <c r="I41" s="664">
        <v>19</v>
      </c>
      <c r="J41" s="664">
        <v>667</v>
      </c>
      <c r="K41" s="661">
        <v>0.19646539027982327</v>
      </c>
      <c r="L41" s="661">
        <v>35.10526315789474</v>
      </c>
      <c r="M41" s="664">
        <v>69</v>
      </c>
      <c r="N41" s="664">
        <v>2484</v>
      </c>
      <c r="O41" s="677">
        <v>0.73166421207658316</v>
      </c>
      <c r="P41" s="665">
        <v>36</v>
      </c>
    </row>
    <row r="42" spans="1:16" ht="14.4" customHeight="1" x14ac:dyDescent="0.3">
      <c r="A42" s="660" t="s">
        <v>5778</v>
      </c>
      <c r="B42" s="661" t="s">
        <v>5737</v>
      </c>
      <c r="C42" s="661" t="s">
        <v>5760</v>
      </c>
      <c r="D42" s="661" t="s">
        <v>5761</v>
      </c>
      <c r="E42" s="664">
        <v>3</v>
      </c>
      <c r="F42" s="664">
        <v>243</v>
      </c>
      <c r="G42" s="661">
        <v>1</v>
      </c>
      <c r="H42" s="661">
        <v>81</v>
      </c>
      <c r="I42" s="664">
        <v>4</v>
      </c>
      <c r="J42" s="664">
        <v>326</v>
      </c>
      <c r="K42" s="661">
        <v>1.3415637860082306</v>
      </c>
      <c r="L42" s="661">
        <v>81.5</v>
      </c>
      <c r="M42" s="664"/>
      <c r="N42" s="664"/>
      <c r="O42" s="677"/>
      <c r="P42" s="665"/>
    </row>
    <row r="43" spans="1:16" ht="14.4" customHeight="1" x14ac:dyDescent="0.3">
      <c r="A43" s="660" t="s">
        <v>5778</v>
      </c>
      <c r="B43" s="661" t="s">
        <v>5737</v>
      </c>
      <c r="C43" s="661" t="s">
        <v>5762</v>
      </c>
      <c r="D43" s="661" t="s">
        <v>5763</v>
      </c>
      <c r="E43" s="664">
        <v>1</v>
      </c>
      <c r="F43" s="664">
        <v>30</v>
      </c>
      <c r="G43" s="661">
        <v>1</v>
      </c>
      <c r="H43" s="661">
        <v>30</v>
      </c>
      <c r="I43" s="664">
        <v>1</v>
      </c>
      <c r="J43" s="664">
        <v>31</v>
      </c>
      <c r="K43" s="661">
        <v>1.0333333333333334</v>
      </c>
      <c r="L43" s="661">
        <v>31</v>
      </c>
      <c r="M43" s="664"/>
      <c r="N43" s="664"/>
      <c r="O43" s="677"/>
      <c r="P43" s="665"/>
    </row>
    <row r="44" spans="1:16" ht="14.4" customHeight="1" x14ac:dyDescent="0.3">
      <c r="A44" s="660" t="s">
        <v>5778</v>
      </c>
      <c r="B44" s="661" t="s">
        <v>5737</v>
      </c>
      <c r="C44" s="661" t="s">
        <v>5764</v>
      </c>
      <c r="D44" s="661" t="s">
        <v>5765</v>
      </c>
      <c r="E44" s="664">
        <v>4</v>
      </c>
      <c r="F44" s="664">
        <v>7624</v>
      </c>
      <c r="G44" s="661">
        <v>1</v>
      </c>
      <c r="H44" s="661">
        <v>1906</v>
      </c>
      <c r="I44" s="664"/>
      <c r="J44" s="664"/>
      <c r="K44" s="661"/>
      <c r="L44" s="661"/>
      <c r="M44" s="664"/>
      <c r="N44" s="664"/>
      <c r="O44" s="677"/>
      <c r="P44" s="665"/>
    </row>
    <row r="45" spans="1:16" ht="14.4" customHeight="1" x14ac:dyDescent="0.3">
      <c r="A45" s="660" t="s">
        <v>5778</v>
      </c>
      <c r="B45" s="661" t="s">
        <v>5737</v>
      </c>
      <c r="C45" s="661" t="s">
        <v>5791</v>
      </c>
      <c r="D45" s="661" t="s">
        <v>5792</v>
      </c>
      <c r="E45" s="664">
        <v>2</v>
      </c>
      <c r="F45" s="664">
        <v>0</v>
      </c>
      <c r="G45" s="661"/>
      <c r="H45" s="661">
        <v>0</v>
      </c>
      <c r="I45" s="664">
        <v>3</v>
      </c>
      <c r="J45" s="664">
        <v>0</v>
      </c>
      <c r="K45" s="661"/>
      <c r="L45" s="661">
        <v>0</v>
      </c>
      <c r="M45" s="664"/>
      <c r="N45" s="664"/>
      <c r="O45" s="677"/>
      <c r="P45" s="665"/>
    </row>
    <row r="46" spans="1:16" ht="14.4" customHeight="1" x14ac:dyDescent="0.3">
      <c r="A46" s="660" t="s">
        <v>5778</v>
      </c>
      <c r="B46" s="661" t="s">
        <v>5737</v>
      </c>
      <c r="C46" s="661" t="s">
        <v>5766</v>
      </c>
      <c r="D46" s="661" t="s">
        <v>5767</v>
      </c>
      <c r="E46" s="664">
        <v>96</v>
      </c>
      <c r="F46" s="664">
        <v>31392</v>
      </c>
      <c r="G46" s="661">
        <v>1</v>
      </c>
      <c r="H46" s="661">
        <v>327</v>
      </c>
      <c r="I46" s="664">
        <v>4</v>
      </c>
      <c r="J46" s="664">
        <v>1308</v>
      </c>
      <c r="K46" s="661">
        <v>4.1666666666666664E-2</v>
      </c>
      <c r="L46" s="661">
        <v>327</v>
      </c>
      <c r="M46" s="664"/>
      <c r="N46" s="664"/>
      <c r="O46" s="677"/>
      <c r="P46" s="665"/>
    </row>
    <row r="47" spans="1:16" ht="14.4" customHeight="1" x14ac:dyDescent="0.3">
      <c r="A47" s="660" t="s">
        <v>5778</v>
      </c>
      <c r="B47" s="661" t="s">
        <v>5737</v>
      </c>
      <c r="C47" s="661" t="s">
        <v>5768</v>
      </c>
      <c r="D47" s="661" t="s">
        <v>5769</v>
      </c>
      <c r="E47" s="664">
        <v>1</v>
      </c>
      <c r="F47" s="664">
        <v>206</v>
      </c>
      <c r="G47" s="661">
        <v>1</v>
      </c>
      <c r="H47" s="661">
        <v>206</v>
      </c>
      <c r="I47" s="664">
        <v>3</v>
      </c>
      <c r="J47" s="664">
        <v>621</v>
      </c>
      <c r="K47" s="661">
        <v>3.0145631067961167</v>
      </c>
      <c r="L47" s="661">
        <v>207</v>
      </c>
      <c r="M47" s="664">
        <v>1</v>
      </c>
      <c r="N47" s="664">
        <v>210</v>
      </c>
      <c r="O47" s="677">
        <v>1.0194174757281553</v>
      </c>
      <c r="P47" s="665">
        <v>210</v>
      </c>
    </row>
    <row r="48" spans="1:16" ht="14.4" customHeight="1" x14ac:dyDescent="0.3">
      <c r="A48" s="660" t="s">
        <v>5778</v>
      </c>
      <c r="B48" s="661" t="s">
        <v>5737</v>
      </c>
      <c r="C48" s="661" t="s">
        <v>5770</v>
      </c>
      <c r="D48" s="661" t="s">
        <v>5771</v>
      </c>
      <c r="E48" s="664">
        <v>17</v>
      </c>
      <c r="F48" s="664">
        <v>2771</v>
      </c>
      <c r="G48" s="661">
        <v>1</v>
      </c>
      <c r="H48" s="661">
        <v>163</v>
      </c>
      <c r="I48" s="664">
        <v>2</v>
      </c>
      <c r="J48" s="664">
        <v>326</v>
      </c>
      <c r="K48" s="661">
        <v>0.11764705882352941</v>
      </c>
      <c r="L48" s="661">
        <v>163</v>
      </c>
      <c r="M48" s="664"/>
      <c r="N48" s="664"/>
      <c r="O48" s="677"/>
      <c r="P48" s="665"/>
    </row>
    <row r="49" spans="1:16" ht="14.4" customHeight="1" x14ac:dyDescent="0.3">
      <c r="A49" s="660" t="s">
        <v>5778</v>
      </c>
      <c r="B49" s="661" t="s">
        <v>5737</v>
      </c>
      <c r="C49" s="661" t="s">
        <v>5793</v>
      </c>
      <c r="D49" s="661" t="s">
        <v>5794</v>
      </c>
      <c r="E49" s="664">
        <v>1</v>
      </c>
      <c r="F49" s="664">
        <v>431</v>
      </c>
      <c r="G49" s="661">
        <v>1</v>
      </c>
      <c r="H49" s="661">
        <v>431</v>
      </c>
      <c r="I49" s="664"/>
      <c r="J49" s="664"/>
      <c r="K49" s="661"/>
      <c r="L49" s="661"/>
      <c r="M49" s="664"/>
      <c r="N49" s="664"/>
      <c r="O49" s="677"/>
      <c r="P49" s="665"/>
    </row>
    <row r="50" spans="1:16" ht="14.4" customHeight="1" x14ac:dyDescent="0.3">
      <c r="A50" s="660" t="s">
        <v>5778</v>
      </c>
      <c r="B50" s="661" t="s">
        <v>5737</v>
      </c>
      <c r="C50" s="661" t="s">
        <v>5795</v>
      </c>
      <c r="D50" s="661" t="s">
        <v>5796</v>
      </c>
      <c r="E50" s="664"/>
      <c r="F50" s="664"/>
      <c r="G50" s="661"/>
      <c r="H50" s="661"/>
      <c r="I50" s="664">
        <v>1</v>
      </c>
      <c r="J50" s="664">
        <v>118</v>
      </c>
      <c r="K50" s="661"/>
      <c r="L50" s="661">
        <v>118</v>
      </c>
      <c r="M50" s="664">
        <v>2</v>
      </c>
      <c r="N50" s="664">
        <v>240</v>
      </c>
      <c r="O50" s="677"/>
      <c r="P50" s="665">
        <v>120</v>
      </c>
    </row>
    <row r="51" spans="1:16" ht="14.4" customHeight="1" x14ac:dyDescent="0.3">
      <c r="A51" s="660" t="s">
        <v>5778</v>
      </c>
      <c r="B51" s="661" t="s">
        <v>5737</v>
      </c>
      <c r="C51" s="661" t="s">
        <v>5797</v>
      </c>
      <c r="D51" s="661" t="s">
        <v>5798</v>
      </c>
      <c r="E51" s="664">
        <v>1</v>
      </c>
      <c r="F51" s="664">
        <v>344</v>
      </c>
      <c r="G51" s="661">
        <v>1</v>
      </c>
      <c r="H51" s="661">
        <v>344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x14ac:dyDescent="0.3">
      <c r="A52" s="660" t="s">
        <v>5778</v>
      </c>
      <c r="B52" s="661" t="s">
        <v>5737</v>
      </c>
      <c r="C52" s="661" t="s">
        <v>5772</v>
      </c>
      <c r="D52" s="661" t="s">
        <v>5773</v>
      </c>
      <c r="E52" s="664">
        <v>7</v>
      </c>
      <c r="F52" s="664">
        <v>392</v>
      </c>
      <c r="G52" s="661">
        <v>1</v>
      </c>
      <c r="H52" s="661">
        <v>56</v>
      </c>
      <c r="I52" s="664">
        <v>1</v>
      </c>
      <c r="J52" s="664">
        <v>56</v>
      </c>
      <c r="K52" s="661">
        <v>0.14285714285714285</v>
      </c>
      <c r="L52" s="661">
        <v>56</v>
      </c>
      <c r="M52" s="664">
        <v>5</v>
      </c>
      <c r="N52" s="664">
        <v>285</v>
      </c>
      <c r="O52" s="677">
        <v>0.72704081632653061</v>
      </c>
      <c r="P52" s="665">
        <v>57</v>
      </c>
    </row>
    <row r="53" spans="1:16" ht="14.4" customHeight="1" x14ac:dyDescent="0.3">
      <c r="A53" s="660" t="s">
        <v>5778</v>
      </c>
      <c r="B53" s="661" t="s">
        <v>5737</v>
      </c>
      <c r="C53" s="661" t="s">
        <v>5799</v>
      </c>
      <c r="D53" s="661" t="s">
        <v>5800</v>
      </c>
      <c r="E53" s="664">
        <v>1</v>
      </c>
      <c r="F53" s="664">
        <v>628</v>
      </c>
      <c r="G53" s="661">
        <v>1</v>
      </c>
      <c r="H53" s="661">
        <v>628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thickBot="1" x14ac:dyDescent="0.35">
      <c r="A54" s="666" t="s">
        <v>5778</v>
      </c>
      <c r="B54" s="667" t="s">
        <v>5737</v>
      </c>
      <c r="C54" s="667" t="s">
        <v>5776</v>
      </c>
      <c r="D54" s="667" t="s">
        <v>5777</v>
      </c>
      <c r="E54" s="670">
        <v>8</v>
      </c>
      <c r="F54" s="670">
        <v>4232</v>
      </c>
      <c r="G54" s="667">
        <v>1</v>
      </c>
      <c r="H54" s="667">
        <v>529</v>
      </c>
      <c r="I54" s="670">
        <v>2</v>
      </c>
      <c r="J54" s="670">
        <v>1058</v>
      </c>
      <c r="K54" s="667">
        <v>0.25</v>
      </c>
      <c r="L54" s="667">
        <v>529</v>
      </c>
      <c r="M54" s="670"/>
      <c r="N54" s="670"/>
      <c r="O54" s="678"/>
      <c r="P54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40499725</v>
      </c>
      <c r="C3" s="352">
        <f t="shared" ref="C3:R3" si="0">SUBTOTAL(9,C6:C1048576)</f>
        <v>12</v>
      </c>
      <c r="D3" s="352">
        <f t="shared" si="0"/>
        <v>46574575</v>
      </c>
      <c r="E3" s="352">
        <f t="shared" si="0"/>
        <v>6.9393302651170066</v>
      </c>
      <c r="F3" s="352">
        <f t="shared" si="0"/>
        <v>38236122</v>
      </c>
      <c r="G3" s="355">
        <f>IF(B3&lt;&gt;0,F3/B3,"")</f>
        <v>0.94410818838893351</v>
      </c>
      <c r="H3" s="351">
        <f t="shared" si="0"/>
        <v>15483502.639999995</v>
      </c>
      <c r="I3" s="352">
        <f t="shared" si="0"/>
        <v>1</v>
      </c>
      <c r="J3" s="352">
        <f t="shared" si="0"/>
        <v>19492244.670000002</v>
      </c>
      <c r="K3" s="352">
        <f t="shared" si="0"/>
        <v>1.2589040815379748</v>
      </c>
      <c r="L3" s="352">
        <f t="shared" si="0"/>
        <v>16018346.600000001</v>
      </c>
      <c r="M3" s="353">
        <f>IF(H3&lt;&gt;0,L3/H3,"")</f>
        <v>1.0345428274490227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5802</v>
      </c>
      <c r="B6" s="789">
        <v>23382</v>
      </c>
      <c r="C6" s="736">
        <v>1</v>
      </c>
      <c r="D6" s="789">
        <v>11942</v>
      </c>
      <c r="E6" s="736">
        <v>0.51073475322897954</v>
      </c>
      <c r="F6" s="789">
        <v>18466</v>
      </c>
      <c r="G6" s="741">
        <v>0.78975280130014536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5803</v>
      </c>
      <c r="B7" s="797">
        <v>6023</v>
      </c>
      <c r="C7" s="661">
        <v>1</v>
      </c>
      <c r="D7" s="797">
        <v>4964</v>
      </c>
      <c r="E7" s="661">
        <v>0.82417399966793958</v>
      </c>
      <c r="F7" s="797">
        <v>3940</v>
      </c>
      <c r="G7" s="677">
        <v>0.65415905694836463</v>
      </c>
      <c r="H7" s="797"/>
      <c r="I7" s="661"/>
      <c r="J7" s="797"/>
      <c r="K7" s="661"/>
      <c r="L7" s="797"/>
      <c r="M7" s="677"/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5804</v>
      </c>
      <c r="B8" s="797"/>
      <c r="C8" s="661"/>
      <c r="D8" s="797">
        <v>1098</v>
      </c>
      <c r="E8" s="661"/>
      <c r="F8" s="797"/>
      <c r="G8" s="677"/>
      <c r="H8" s="797"/>
      <c r="I8" s="661"/>
      <c r="J8" s="797"/>
      <c r="K8" s="661"/>
      <c r="L8" s="797"/>
      <c r="M8" s="677"/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5805</v>
      </c>
      <c r="B9" s="797">
        <v>1960</v>
      </c>
      <c r="C9" s="661">
        <v>1</v>
      </c>
      <c r="D9" s="797"/>
      <c r="E9" s="661"/>
      <c r="F9" s="797"/>
      <c r="G9" s="677"/>
      <c r="H9" s="797"/>
      <c r="I9" s="661"/>
      <c r="J9" s="797"/>
      <c r="K9" s="661"/>
      <c r="L9" s="797"/>
      <c r="M9" s="677"/>
      <c r="N9" s="797"/>
      <c r="O9" s="661"/>
      <c r="P9" s="797"/>
      <c r="Q9" s="661"/>
      <c r="R9" s="797"/>
      <c r="S9" s="700"/>
    </row>
    <row r="10" spans="1:19" ht="14.4" customHeight="1" x14ac:dyDescent="0.3">
      <c r="A10" s="687" t="s">
        <v>5806</v>
      </c>
      <c r="B10" s="797">
        <v>1960</v>
      </c>
      <c r="C10" s="661">
        <v>1</v>
      </c>
      <c r="D10" s="797"/>
      <c r="E10" s="661"/>
      <c r="F10" s="797">
        <v>985</v>
      </c>
      <c r="G10" s="677">
        <v>0.50255102040816324</v>
      </c>
      <c r="H10" s="797"/>
      <c r="I10" s="661"/>
      <c r="J10" s="797"/>
      <c r="K10" s="661"/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5807</v>
      </c>
      <c r="B11" s="797">
        <v>11369</v>
      </c>
      <c r="C11" s="661">
        <v>1</v>
      </c>
      <c r="D11" s="797">
        <v>14254</v>
      </c>
      <c r="E11" s="661">
        <v>1.2537602251737181</v>
      </c>
      <c r="F11" s="797">
        <v>17104</v>
      </c>
      <c r="G11" s="677">
        <v>1.504441903421585</v>
      </c>
      <c r="H11" s="797"/>
      <c r="I11" s="661"/>
      <c r="J11" s="797"/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5808</v>
      </c>
      <c r="B12" s="797"/>
      <c r="C12" s="661"/>
      <c r="D12" s="797"/>
      <c r="E12" s="661"/>
      <c r="F12" s="797">
        <v>985</v>
      </c>
      <c r="G12" s="677"/>
      <c r="H12" s="797"/>
      <c r="I12" s="661"/>
      <c r="J12" s="797"/>
      <c r="K12" s="661"/>
      <c r="L12" s="797"/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5809</v>
      </c>
      <c r="B13" s="797">
        <v>980</v>
      </c>
      <c r="C13" s="661">
        <v>1</v>
      </c>
      <c r="D13" s="797"/>
      <c r="E13" s="661"/>
      <c r="F13" s="797"/>
      <c r="G13" s="677"/>
      <c r="H13" s="797"/>
      <c r="I13" s="661"/>
      <c r="J13" s="797"/>
      <c r="K13" s="661"/>
      <c r="L13" s="797"/>
      <c r="M13" s="677"/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5810</v>
      </c>
      <c r="B14" s="797">
        <v>1960</v>
      </c>
      <c r="C14" s="661">
        <v>1</v>
      </c>
      <c r="D14" s="797">
        <v>1342</v>
      </c>
      <c r="E14" s="661">
        <v>0.6846938775510204</v>
      </c>
      <c r="F14" s="797"/>
      <c r="G14" s="677"/>
      <c r="H14" s="797"/>
      <c r="I14" s="661"/>
      <c r="J14" s="797"/>
      <c r="K14" s="661"/>
      <c r="L14" s="797"/>
      <c r="M14" s="677"/>
      <c r="N14" s="797"/>
      <c r="O14" s="661"/>
      <c r="P14" s="797"/>
      <c r="Q14" s="661"/>
      <c r="R14" s="797"/>
      <c r="S14" s="700"/>
    </row>
    <row r="15" spans="1:19" ht="14.4" customHeight="1" x14ac:dyDescent="0.3">
      <c r="A15" s="687" t="s">
        <v>5811</v>
      </c>
      <c r="B15" s="797">
        <v>1014</v>
      </c>
      <c r="C15" s="661">
        <v>1</v>
      </c>
      <c r="D15" s="797"/>
      <c r="E15" s="661"/>
      <c r="F15" s="797">
        <v>5067</v>
      </c>
      <c r="G15" s="677">
        <v>4.9970414201183431</v>
      </c>
      <c r="H15" s="797"/>
      <c r="I15" s="661"/>
      <c r="J15" s="797"/>
      <c r="K15" s="661"/>
      <c r="L15" s="797"/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5812</v>
      </c>
      <c r="B16" s="797">
        <v>980</v>
      </c>
      <c r="C16" s="661">
        <v>1</v>
      </c>
      <c r="D16" s="797"/>
      <c r="E16" s="661"/>
      <c r="F16" s="797"/>
      <c r="G16" s="677"/>
      <c r="H16" s="797"/>
      <c r="I16" s="661"/>
      <c r="J16" s="797"/>
      <c r="K16" s="661"/>
      <c r="L16" s="797"/>
      <c r="M16" s="677"/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5813</v>
      </c>
      <c r="B17" s="797"/>
      <c r="C17" s="661"/>
      <c r="D17" s="797"/>
      <c r="E17" s="661"/>
      <c r="F17" s="797">
        <v>985</v>
      </c>
      <c r="G17" s="677"/>
      <c r="H17" s="797"/>
      <c r="I17" s="661"/>
      <c r="J17" s="797"/>
      <c r="K17" s="661"/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5814</v>
      </c>
      <c r="B18" s="797"/>
      <c r="C18" s="661"/>
      <c r="D18" s="797">
        <v>2894</v>
      </c>
      <c r="E18" s="661"/>
      <c r="F18" s="797">
        <v>985</v>
      </c>
      <c r="G18" s="677"/>
      <c r="H18" s="797"/>
      <c r="I18" s="661"/>
      <c r="J18" s="797"/>
      <c r="K18" s="661"/>
      <c r="L18" s="797"/>
      <c r="M18" s="677"/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5815</v>
      </c>
      <c r="B19" s="797"/>
      <c r="C19" s="661"/>
      <c r="D19" s="797">
        <v>980</v>
      </c>
      <c r="E19" s="661"/>
      <c r="F19" s="797"/>
      <c r="G19" s="677"/>
      <c r="H19" s="797"/>
      <c r="I19" s="661"/>
      <c r="J19" s="797"/>
      <c r="K19" s="661"/>
      <c r="L19" s="797"/>
      <c r="M19" s="677"/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5816</v>
      </c>
      <c r="B20" s="797">
        <v>2940</v>
      </c>
      <c r="C20" s="661">
        <v>1</v>
      </c>
      <c r="D20" s="797">
        <v>980</v>
      </c>
      <c r="E20" s="661">
        <v>0.33333333333333331</v>
      </c>
      <c r="F20" s="797">
        <v>985</v>
      </c>
      <c r="G20" s="677">
        <v>0.33503401360544216</v>
      </c>
      <c r="H20" s="797"/>
      <c r="I20" s="661"/>
      <c r="J20" s="797"/>
      <c r="K20" s="661"/>
      <c r="L20" s="797"/>
      <c r="M20" s="677"/>
      <c r="N20" s="797"/>
      <c r="O20" s="661"/>
      <c r="P20" s="797"/>
      <c r="Q20" s="661"/>
      <c r="R20" s="797"/>
      <c r="S20" s="700"/>
    </row>
    <row r="21" spans="1:19" ht="14.4" customHeight="1" x14ac:dyDescent="0.3">
      <c r="A21" s="687" t="s">
        <v>3498</v>
      </c>
      <c r="B21" s="797">
        <v>40445197</v>
      </c>
      <c r="C21" s="661">
        <v>1</v>
      </c>
      <c r="D21" s="797">
        <v>46531844</v>
      </c>
      <c r="E21" s="661">
        <v>1.1504912190191583</v>
      </c>
      <c r="F21" s="797">
        <v>38182389</v>
      </c>
      <c r="G21" s="677">
        <v>0.94405249157273241</v>
      </c>
      <c r="H21" s="797">
        <v>15483502.639999995</v>
      </c>
      <c r="I21" s="661">
        <v>1</v>
      </c>
      <c r="J21" s="797">
        <v>19492244.670000002</v>
      </c>
      <c r="K21" s="661">
        <v>1.2589040815379748</v>
      </c>
      <c r="L21" s="797">
        <v>16018346.600000001</v>
      </c>
      <c r="M21" s="677">
        <v>1.0345428274490227</v>
      </c>
      <c r="N21" s="797"/>
      <c r="O21" s="661"/>
      <c r="P21" s="797"/>
      <c r="Q21" s="661"/>
      <c r="R21" s="797"/>
      <c r="S21" s="700"/>
    </row>
    <row r="22" spans="1:19" ht="14.4" customHeight="1" thickBot="1" x14ac:dyDescent="0.35">
      <c r="A22" s="791" t="s">
        <v>5817</v>
      </c>
      <c r="B22" s="790">
        <v>1960</v>
      </c>
      <c r="C22" s="667">
        <v>1</v>
      </c>
      <c r="D22" s="790">
        <v>4277</v>
      </c>
      <c r="E22" s="667">
        <v>2.1821428571428569</v>
      </c>
      <c r="F22" s="790">
        <v>4231</v>
      </c>
      <c r="G22" s="678">
        <v>2.1586734693877552</v>
      </c>
      <c r="H22" s="790"/>
      <c r="I22" s="667"/>
      <c r="J22" s="790"/>
      <c r="K22" s="667"/>
      <c r="L22" s="790"/>
      <c r="M22" s="678"/>
      <c r="N22" s="790"/>
      <c r="O22" s="667"/>
      <c r="P22" s="790"/>
      <c r="Q22" s="667"/>
      <c r="R22" s="790"/>
      <c r="S2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6491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25317.120000000003</v>
      </c>
      <c r="G3" s="212">
        <f t="shared" si="0"/>
        <v>55983227.640000001</v>
      </c>
      <c r="H3" s="212"/>
      <c r="I3" s="212"/>
      <c r="J3" s="212">
        <f t="shared" si="0"/>
        <v>26930.080000000002</v>
      </c>
      <c r="K3" s="212">
        <f t="shared" si="0"/>
        <v>66066819.669999979</v>
      </c>
      <c r="L3" s="212"/>
      <c r="M3" s="212"/>
      <c r="N3" s="212">
        <f t="shared" si="0"/>
        <v>22332.720000000001</v>
      </c>
      <c r="O3" s="212">
        <f t="shared" si="0"/>
        <v>54254468.599999994</v>
      </c>
      <c r="P3" s="79">
        <f>IF(G3=0,0,O3/G3)</f>
        <v>0.96912005411483615</v>
      </c>
      <c r="Q3" s="213">
        <f>IF(N3=0,0,O3/N3)</f>
        <v>2429.3712812411559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5818</v>
      </c>
      <c r="B6" s="736" t="s">
        <v>5736</v>
      </c>
      <c r="C6" s="736" t="s">
        <v>5737</v>
      </c>
      <c r="D6" s="736" t="s">
        <v>5738</v>
      </c>
      <c r="E6" s="736" t="s">
        <v>5739</v>
      </c>
      <c r="F6" s="229">
        <v>1</v>
      </c>
      <c r="G6" s="229">
        <v>34</v>
      </c>
      <c r="H6" s="229">
        <v>1</v>
      </c>
      <c r="I6" s="229">
        <v>34</v>
      </c>
      <c r="J6" s="229">
        <v>1</v>
      </c>
      <c r="K6" s="229">
        <v>35</v>
      </c>
      <c r="L6" s="229">
        <v>1.0294117647058822</v>
      </c>
      <c r="M6" s="229">
        <v>35</v>
      </c>
      <c r="N6" s="229">
        <v>2</v>
      </c>
      <c r="O6" s="229">
        <v>70</v>
      </c>
      <c r="P6" s="741">
        <v>2.0588235294117645</v>
      </c>
      <c r="Q6" s="749">
        <v>35</v>
      </c>
    </row>
    <row r="7" spans="1:17" ht="14.4" customHeight="1" x14ac:dyDescent="0.3">
      <c r="A7" s="660" t="s">
        <v>5818</v>
      </c>
      <c r="B7" s="661" t="s">
        <v>5736</v>
      </c>
      <c r="C7" s="661" t="s">
        <v>5737</v>
      </c>
      <c r="D7" s="661" t="s">
        <v>5746</v>
      </c>
      <c r="E7" s="661" t="s">
        <v>5747</v>
      </c>
      <c r="F7" s="664"/>
      <c r="G7" s="664"/>
      <c r="H7" s="664"/>
      <c r="I7" s="664"/>
      <c r="J7" s="664">
        <v>1</v>
      </c>
      <c r="K7" s="664">
        <v>414</v>
      </c>
      <c r="L7" s="664"/>
      <c r="M7" s="664">
        <v>414</v>
      </c>
      <c r="N7" s="664"/>
      <c r="O7" s="664"/>
      <c r="P7" s="677"/>
      <c r="Q7" s="665"/>
    </row>
    <row r="8" spans="1:17" ht="14.4" customHeight="1" x14ac:dyDescent="0.3">
      <c r="A8" s="660" t="s">
        <v>5818</v>
      </c>
      <c r="B8" s="661" t="s">
        <v>5736</v>
      </c>
      <c r="C8" s="661" t="s">
        <v>5737</v>
      </c>
      <c r="D8" s="661" t="s">
        <v>5748</v>
      </c>
      <c r="E8" s="661" t="s">
        <v>5749</v>
      </c>
      <c r="F8" s="664">
        <v>7</v>
      </c>
      <c r="G8" s="664">
        <v>6860</v>
      </c>
      <c r="H8" s="664">
        <v>1</v>
      </c>
      <c r="I8" s="664">
        <v>980</v>
      </c>
      <c r="J8" s="664">
        <v>7</v>
      </c>
      <c r="K8" s="664">
        <v>6875</v>
      </c>
      <c r="L8" s="664">
        <v>1.0021865889212829</v>
      </c>
      <c r="M8" s="664">
        <v>982.14285714285711</v>
      </c>
      <c r="N8" s="664">
        <v>15</v>
      </c>
      <c r="O8" s="664">
        <v>14775</v>
      </c>
      <c r="P8" s="677">
        <v>2.1537900874635567</v>
      </c>
      <c r="Q8" s="665">
        <v>985</v>
      </c>
    </row>
    <row r="9" spans="1:17" ht="14.4" customHeight="1" x14ac:dyDescent="0.3">
      <c r="A9" s="660" t="s">
        <v>5818</v>
      </c>
      <c r="B9" s="661" t="s">
        <v>5736</v>
      </c>
      <c r="C9" s="661" t="s">
        <v>5737</v>
      </c>
      <c r="D9" s="661" t="s">
        <v>5756</v>
      </c>
      <c r="E9" s="661" t="s">
        <v>5757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0</v>
      </c>
      <c r="P9" s="677"/>
      <c r="Q9" s="665">
        <v>0</v>
      </c>
    </row>
    <row r="10" spans="1:17" ht="14.4" customHeight="1" x14ac:dyDescent="0.3">
      <c r="A10" s="660" t="s">
        <v>5818</v>
      </c>
      <c r="B10" s="661" t="s">
        <v>5736</v>
      </c>
      <c r="C10" s="661" t="s">
        <v>5737</v>
      </c>
      <c r="D10" s="661" t="s">
        <v>5764</v>
      </c>
      <c r="E10" s="661" t="s">
        <v>5765</v>
      </c>
      <c r="F10" s="664">
        <v>3</v>
      </c>
      <c r="G10" s="664">
        <v>5718</v>
      </c>
      <c r="H10" s="664">
        <v>1</v>
      </c>
      <c r="I10" s="664">
        <v>1906</v>
      </c>
      <c r="J10" s="664">
        <v>2</v>
      </c>
      <c r="K10" s="664">
        <v>3822</v>
      </c>
      <c r="L10" s="664">
        <v>0.66841552990556141</v>
      </c>
      <c r="M10" s="664">
        <v>1911</v>
      </c>
      <c r="N10" s="664">
        <v>1</v>
      </c>
      <c r="O10" s="664">
        <v>1912</v>
      </c>
      <c r="P10" s="677">
        <v>0.33438265127667016</v>
      </c>
      <c r="Q10" s="665">
        <v>1912</v>
      </c>
    </row>
    <row r="11" spans="1:17" ht="14.4" customHeight="1" x14ac:dyDescent="0.3">
      <c r="A11" s="660" t="s">
        <v>5818</v>
      </c>
      <c r="B11" s="661" t="s">
        <v>5736</v>
      </c>
      <c r="C11" s="661" t="s">
        <v>5737</v>
      </c>
      <c r="D11" s="661" t="s">
        <v>5766</v>
      </c>
      <c r="E11" s="661" t="s">
        <v>5767</v>
      </c>
      <c r="F11" s="664"/>
      <c r="G11" s="664"/>
      <c r="H11" s="664"/>
      <c r="I11" s="664"/>
      <c r="J11" s="664">
        <v>1</v>
      </c>
      <c r="K11" s="664">
        <v>330</v>
      </c>
      <c r="L11" s="664"/>
      <c r="M11" s="664">
        <v>330</v>
      </c>
      <c r="N11" s="664">
        <v>2</v>
      </c>
      <c r="O11" s="664">
        <v>662</v>
      </c>
      <c r="P11" s="677"/>
      <c r="Q11" s="665">
        <v>331</v>
      </c>
    </row>
    <row r="12" spans="1:17" ht="14.4" customHeight="1" x14ac:dyDescent="0.3">
      <c r="A12" s="660" t="s">
        <v>5818</v>
      </c>
      <c r="B12" s="661" t="s">
        <v>5778</v>
      </c>
      <c r="C12" s="661" t="s">
        <v>5737</v>
      </c>
      <c r="D12" s="661" t="s">
        <v>5738</v>
      </c>
      <c r="E12" s="661" t="s">
        <v>5739</v>
      </c>
      <c r="F12" s="664">
        <v>1</v>
      </c>
      <c r="G12" s="664">
        <v>34</v>
      </c>
      <c r="H12" s="664">
        <v>1</v>
      </c>
      <c r="I12" s="664">
        <v>34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5818</v>
      </c>
      <c r="B13" s="661" t="s">
        <v>5778</v>
      </c>
      <c r="C13" s="661" t="s">
        <v>5737</v>
      </c>
      <c r="D13" s="661" t="s">
        <v>5748</v>
      </c>
      <c r="E13" s="661" t="s">
        <v>5749</v>
      </c>
      <c r="F13" s="664">
        <v>6</v>
      </c>
      <c r="G13" s="664">
        <v>5880</v>
      </c>
      <c r="H13" s="664">
        <v>1</v>
      </c>
      <c r="I13" s="664">
        <v>980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5818</v>
      </c>
      <c r="B14" s="661" t="s">
        <v>5778</v>
      </c>
      <c r="C14" s="661" t="s">
        <v>5737</v>
      </c>
      <c r="D14" s="661" t="s">
        <v>5819</v>
      </c>
      <c r="E14" s="661" t="s">
        <v>5820</v>
      </c>
      <c r="F14" s="664">
        <v>2</v>
      </c>
      <c r="G14" s="664">
        <v>464</v>
      </c>
      <c r="H14" s="664">
        <v>1</v>
      </c>
      <c r="I14" s="664">
        <v>232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5818</v>
      </c>
      <c r="B15" s="661" t="s">
        <v>5778</v>
      </c>
      <c r="C15" s="661" t="s">
        <v>5737</v>
      </c>
      <c r="D15" s="661" t="s">
        <v>5785</v>
      </c>
      <c r="E15" s="661" t="s">
        <v>5786</v>
      </c>
      <c r="F15" s="664">
        <v>1</v>
      </c>
      <c r="G15" s="664">
        <v>116</v>
      </c>
      <c r="H15" s="664">
        <v>1</v>
      </c>
      <c r="I15" s="664">
        <v>116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5818</v>
      </c>
      <c r="B16" s="661" t="s">
        <v>5778</v>
      </c>
      <c r="C16" s="661" t="s">
        <v>5737</v>
      </c>
      <c r="D16" s="661" t="s">
        <v>5764</v>
      </c>
      <c r="E16" s="661" t="s">
        <v>5765</v>
      </c>
      <c r="F16" s="664">
        <v>2</v>
      </c>
      <c r="G16" s="664">
        <v>3812</v>
      </c>
      <c r="H16" s="664">
        <v>1</v>
      </c>
      <c r="I16" s="664">
        <v>1906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5818</v>
      </c>
      <c r="B17" s="661" t="s">
        <v>5778</v>
      </c>
      <c r="C17" s="661" t="s">
        <v>5737</v>
      </c>
      <c r="D17" s="661" t="s">
        <v>5821</v>
      </c>
      <c r="E17" s="661" t="s">
        <v>5822</v>
      </c>
      <c r="F17" s="664"/>
      <c r="G17" s="664"/>
      <c r="H17" s="664"/>
      <c r="I17" s="664"/>
      <c r="J17" s="664"/>
      <c r="K17" s="664"/>
      <c r="L17" s="664"/>
      <c r="M17" s="664"/>
      <c r="N17" s="664">
        <v>3</v>
      </c>
      <c r="O17" s="664">
        <v>1047</v>
      </c>
      <c r="P17" s="677"/>
      <c r="Q17" s="665">
        <v>349</v>
      </c>
    </row>
    <row r="18" spans="1:17" ht="14.4" customHeight="1" x14ac:dyDescent="0.3">
      <c r="A18" s="660" t="s">
        <v>5818</v>
      </c>
      <c r="B18" s="661" t="s">
        <v>5778</v>
      </c>
      <c r="C18" s="661" t="s">
        <v>5737</v>
      </c>
      <c r="D18" s="661" t="s">
        <v>5823</v>
      </c>
      <c r="E18" s="661" t="s">
        <v>5824</v>
      </c>
      <c r="F18" s="664">
        <v>2</v>
      </c>
      <c r="G18" s="664">
        <v>464</v>
      </c>
      <c r="H18" s="664">
        <v>1</v>
      </c>
      <c r="I18" s="664">
        <v>232</v>
      </c>
      <c r="J18" s="664">
        <v>2</v>
      </c>
      <c r="K18" s="664">
        <v>466</v>
      </c>
      <c r="L18" s="664">
        <v>1.0043103448275863</v>
      </c>
      <c r="M18" s="664">
        <v>233</v>
      </c>
      <c r="N18" s="664"/>
      <c r="O18" s="664"/>
      <c r="P18" s="677"/>
      <c r="Q18" s="665"/>
    </row>
    <row r="19" spans="1:17" ht="14.4" customHeight="1" x14ac:dyDescent="0.3">
      <c r="A19" s="660" t="s">
        <v>5825</v>
      </c>
      <c r="B19" s="661" t="s">
        <v>5736</v>
      </c>
      <c r="C19" s="661" t="s">
        <v>5737</v>
      </c>
      <c r="D19" s="661" t="s">
        <v>5738</v>
      </c>
      <c r="E19" s="661" t="s">
        <v>5739</v>
      </c>
      <c r="F19" s="664">
        <v>1</v>
      </c>
      <c r="G19" s="664">
        <v>34</v>
      </c>
      <c r="H19" s="664">
        <v>1</v>
      </c>
      <c r="I19" s="664">
        <v>34</v>
      </c>
      <c r="J19" s="664">
        <v>1</v>
      </c>
      <c r="K19" s="664">
        <v>35</v>
      </c>
      <c r="L19" s="664">
        <v>1.0294117647058822</v>
      </c>
      <c r="M19" s="664">
        <v>35</v>
      </c>
      <c r="N19" s="664"/>
      <c r="O19" s="664"/>
      <c r="P19" s="677"/>
      <c r="Q19" s="665"/>
    </row>
    <row r="20" spans="1:17" ht="14.4" customHeight="1" x14ac:dyDescent="0.3">
      <c r="A20" s="660" t="s">
        <v>5825</v>
      </c>
      <c r="B20" s="661" t="s">
        <v>5736</v>
      </c>
      <c r="C20" s="661" t="s">
        <v>5737</v>
      </c>
      <c r="D20" s="661" t="s">
        <v>5748</v>
      </c>
      <c r="E20" s="661" t="s">
        <v>5749</v>
      </c>
      <c r="F20" s="664">
        <v>1</v>
      </c>
      <c r="G20" s="664">
        <v>980</v>
      </c>
      <c r="H20" s="664">
        <v>1</v>
      </c>
      <c r="I20" s="664">
        <v>980</v>
      </c>
      <c r="J20" s="664">
        <v>3</v>
      </c>
      <c r="K20" s="664">
        <v>2949</v>
      </c>
      <c r="L20" s="664">
        <v>3.009183673469388</v>
      </c>
      <c r="M20" s="664">
        <v>983</v>
      </c>
      <c r="N20" s="664">
        <v>4</v>
      </c>
      <c r="O20" s="664">
        <v>3940</v>
      </c>
      <c r="P20" s="677">
        <v>4.0204081632653059</v>
      </c>
      <c r="Q20" s="665">
        <v>985</v>
      </c>
    </row>
    <row r="21" spans="1:17" ht="14.4" customHeight="1" x14ac:dyDescent="0.3">
      <c r="A21" s="660" t="s">
        <v>5825</v>
      </c>
      <c r="B21" s="661" t="s">
        <v>5736</v>
      </c>
      <c r="C21" s="661" t="s">
        <v>5737</v>
      </c>
      <c r="D21" s="661" t="s">
        <v>5764</v>
      </c>
      <c r="E21" s="661" t="s">
        <v>5765</v>
      </c>
      <c r="F21" s="664"/>
      <c r="G21" s="664"/>
      <c r="H21" s="664"/>
      <c r="I21" s="664"/>
      <c r="J21" s="664">
        <v>1</v>
      </c>
      <c r="K21" s="664">
        <v>1911</v>
      </c>
      <c r="L21" s="664"/>
      <c r="M21" s="664">
        <v>1911</v>
      </c>
      <c r="N21" s="664"/>
      <c r="O21" s="664"/>
      <c r="P21" s="677"/>
      <c r="Q21" s="665"/>
    </row>
    <row r="22" spans="1:17" ht="14.4" customHeight="1" x14ac:dyDescent="0.3">
      <c r="A22" s="660" t="s">
        <v>5825</v>
      </c>
      <c r="B22" s="661" t="s">
        <v>5736</v>
      </c>
      <c r="C22" s="661" t="s">
        <v>5737</v>
      </c>
      <c r="D22" s="661" t="s">
        <v>5770</v>
      </c>
      <c r="E22" s="661" t="s">
        <v>5771</v>
      </c>
      <c r="F22" s="664">
        <v>1</v>
      </c>
      <c r="G22" s="664">
        <v>163</v>
      </c>
      <c r="H22" s="664">
        <v>1</v>
      </c>
      <c r="I22" s="664">
        <v>163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5825</v>
      </c>
      <c r="B23" s="661" t="s">
        <v>5778</v>
      </c>
      <c r="C23" s="661" t="s">
        <v>5737</v>
      </c>
      <c r="D23" s="661" t="s">
        <v>5738</v>
      </c>
      <c r="E23" s="661" t="s">
        <v>5739</v>
      </c>
      <c r="F23" s="664"/>
      <c r="G23" s="664"/>
      <c r="H23" s="664"/>
      <c r="I23" s="664"/>
      <c r="J23" s="664">
        <v>2</v>
      </c>
      <c r="K23" s="664">
        <v>69</v>
      </c>
      <c r="L23" s="664"/>
      <c r="M23" s="664">
        <v>34.5</v>
      </c>
      <c r="N23" s="664"/>
      <c r="O23" s="664"/>
      <c r="P23" s="677"/>
      <c r="Q23" s="665"/>
    </row>
    <row r="24" spans="1:17" ht="14.4" customHeight="1" x14ac:dyDescent="0.3">
      <c r="A24" s="660" t="s">
        <v>5825</v>
      </c>
      <c r="B24" s="661" t="s">
        <v>5778</v>
      </c>
      <c r="C24" s="661" t="s">
        <v>5737</v>
      </c>
      <c r="D24" s="661" t="s">
        <v>5748</v>
      </c>
      <c r="E24" s="661" t="s">
        <v>5749</v>
      </c>
      <c r="F24" s="664">
        <v>3</v>
      </c>
      <c r="G24" s="664">
        <v>2940</v>
      </c>
      <c r="H24" s="664">
        <v>1</v>
      </c>
      <c r="I24" s="664">
        <v>980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5825</v>
      </c>
      <c r="B25" s="661" t="s">
        <v>5778</v>
      </c>
      <c r="C25" s="661" t="s">
        <v>5737</v>
      </c>
      <c r="D25" s="661" t="s">
        <v>5764</v>
      </c>
      <c r="E25" s="661" t="s">
        <v>5765</v>
      </c>
      <c r="F25" s="664">
        <v>1</v>
      </c>
      <c r="G25" s="664">
        <v>1906</v>
      </c>
      <c r="H25" s="664">
        <v>1</v>
      </c>
      <c r="I25" s="664">
        <v>1906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5826</v>
      </c>
      <c r="B26" s="661" t="s">
        <v>5736</v>
      </c>
      <c r="C26" s="661" t="s">
        <v>5737</v>
      </c>
      <c r="D26" s="661" t="s">
        <v>5748</v>
      </c>
      <c r="E26" s="661" t="s">
        <v>5749</v>
      </c>
      <c r="F26" s="664"/>
      <c r="G26" s="664"/>
      <c r="H26" s="664"/>
      <c r="I26" s="664"/>
      <c r="J26" s="664">
        <v>1</v>
      </c>
      <c r="K26" s="664">
        <v>980</v>
      </c>
      <c r="L26" s="664"/>
      <c r="M26" s="664">
        <v>980</v>
      </c>
      <c r="N26" s="664"/>
      <c r="O26" s="664"/>
      <c r="P26" s="677"/>
      <c r="Q26" s="665"/>
    </row>
    <row r="27" spans="1:17" ht="14.4" customHeight="1" x14ac:dyDescent="0.3">
      <c r="A27" s="660" t="s">
        <v>5826</v>
      </c>
      <c r="B27" s="661" t="s">
        <v>5778</v>
      </c>
      <c r="C27" s="661" t="s">
        <v>5737</v>
      </c>
      <c r="D27" s="661" t="s">
        <v>5785</v>
      </c>
      <c r="E27" s="661" t="s">
        <v>5786</v>
      </c>
      <c r="F27" s="664"/>
      <c r="G27" s="664"/>
      <c r="H27" s="664"/>
      <c r="I27" s="664"/>
      <c r="J27" s="664">
        <v>1</v>
      </c>
      <c r="K27" s="664">
        <v>118</v>
      </c>
      <c r="L27" s="664"/>
      <c r="M27" s="664">
        <v>118</v>
      </c>
      <c r="N27" s="664"/>
      <c r="O27" s="664"/>
      <c r="P27" s="677"/>
      <c r="Q27" s="665"/>
    </row>
    <row r="28" spans="1:17" ht="14.4" customHeight="1" x14ac:dyDescent="0.3">
      <c r="A28" s="660" t="s">
        <v>5827</v>
      </c>
      <c r="B28" s="661" t="s">
        <v>5736</v>
      </c>
      <c r="C28" s="661" t="s">
        <v>5737</v>
      </c>
      <c r="D28" s="661" t="s">
        <v>5748</v>
      </c>
      <c r="E28" s="661" t="s">
        <v>5749</v>
      </c>
      <c r="F28" s="664">
        <v>1</v>
      </c>
      <c r="G28" s="664">
        <v>980</v>
      </c>
      <c r="H28" s="664">
        <v>1</v>
      </c>
      <c r="I28" s="664">
        <v>980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5827</v>
      </c>
      <c r="B29" s="661" t="s">
        <v>5778</v>
      </c>
      <c r="C29" s="661" t="s">
        <v>5737</v>
      </c>
      <c r="D29" s="661" t="s">
        <v>5748</v>
      </c>
      <c r="E29" s="661" t="s">
        <v>5749</v>
      </c>
      <c r="F29" s="664">
        <v>1</v>
      </c>
      <c r="G29" s="664">
        <v>980</v>
      </c>
      <c r="H29" s="664">
        <v>1</v>
      </c>
      <c r="I29" s="664">
        <v>980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5828</v>
      </c>
      <c r="B30" s="661" t="s">
        <v>5736</v>
      </c>
      <c r="C30" s="661" t="s">
        <v>5737</v>
      </c>
      <c r="D30" s="661" t="s">
        <v>5748</v>
      </c>
      <c r="E30" s="661" t="s">
        <v>5749</v>
      </c>
      <c r="F30" s="664">
        <v>2</v>
      </c>
      <c r="G30" s="664">
        <v>1960</v>
      </c>
      <c r="H30" s="664">
        <v>1</v>
      </c>
      <c r="I30" s="664">
        <v>980</v>
      </c>
      <c r="J30" s="664"/>
      <c r="K30" s="664"/>
      <c r="L30" s="664"/>
      <c r="M30" s="664"/>
      <c r="N30" s="664">
        <v>1</v>
      </c>
      <c r="O30" s="664">
        <v>985</v>
      </c>
      <c r="P30" s="677">
        <v>0.50255102040816324</v>
      </c>
      <c r="Q30" s="665">
        <v>985</v>
      </c>
    </row>
    <row r="31" spans="1:17" ht="14.4" customHeight="1" x14ac:dyDescent="0.3">
      <c r="A31" s="660" t="s">
        <v>5829</v>
      </c>
      <c r="B31" s="661" t="s">
        <v>5736</v>
      </c>
      <c r="C31" s="661" t="s">
        <v>5737</v>
      </c>
      <c r="D31" s="661" t="s">
        <v>5738</v>
      </c>
      <c r="E31" s="661" t="s">
        <v>5739</v>
      </c>
      <c r="F31" s="664"/>
      <c r="G31" s="664"/>
      <c r="H31" s="664"/>
      <c r="I31" s="664"/>
      <c r="J31" s="664">
        <v>1</v>
      </c>
      <c r="K31" s="664">
        <v>35</v>
      </c>
      <c r="L31" s="664"/>
      <c r="M31" s="664">
        <v>35</v>
      </c>
      <c r="N31" s="664"/>
      <c r="O31" s="664"/>
      <c r="P31" s="677"/>
      <c r="Q31" s="665"/>
    </row>
    <row r="32" spans="1:17" ht="14.4" customHeight="1" x14ac:dyDescent="0.3">
      <c r="A32" s="660" t="s">
        <v>5829</v>
      </c>
      <c r="B32" s="661" t="s">
        <v>5736</v>
      </c>
      <c r="C32" s="661" t="s">
        <v>5737</v>
      </c>
      <c r="D32" s="661" t="s">
        <v>5746</v>
      </c>
      <c r="E32" s="661" t="s">
        <v>5747</v>
      </c>
      <c r="F32" s="664">
        <v>1</v>
      </c>
      <c r="G32" s="664">
        <v>411</v>
      </c>
      <c r="H32" s="664">
        <v>1</v>
      </c>
      <c r="I32" s="664">
        <v>411</v>
      </c>
      <c r="J32" s="664"/>
      <c r="K32" s="664"/>
      <c r="L32" s="664"/>
      <c r="M32" s="664"/>
      <c r="N32" s="664">
        <v>1</v>
      </c>
      <c r="O32" s="664">
        <v>415</v>
      </c>
      <c r="P32" s="677">
        <v>1.0097323600973236</v>
      </c>
      <c r="Q32" s="665">
        <v>415</v>
      </c>
    </row>
    <row r="33" spans="1:17" ht="14.4" customHeight="1" x14ac:dyDescent="0.3">
      <c r="A33" s="660" t="s">
        <v>5829</v>
      </c>
      <c r="B33" s="661" t="s">
        <v>5736</v>
      </c>
      <c r="C33" s="661" t="s">
        <v>5737</v>
      </c>
      <c r="D33" s="661" t="s">
        <v>5748</v>
      </c>
      <c r="E33" s="661" t="s">
        <v>5749</v>
      </c>
      <c r="F33" s="664">
        <v>6</v>
      </c>
      <c r="G33" s="664">
        <v>5880</v>
      </c>
      <c r="H33" s="664">
        <v>1</v>
      </c>
      <c r="I33" s="664">
        <v>980</v>
      </c>
      <c r="J33" s="664">
        <v>9</v>
      </c>
      <c r="K33" s="664">
        <v>8838</v>
      </c>
      <c r="L33" s="664">
        <v>1.5030612244897958</v>
      </c>
      <c r="M33" s="664">
        <v>982</v>
      </c>
      <c r="N33" s="664">
        <v>11</v>
      </c>
      <c r="O33" s="664">
        <v>10835</v>
      </c>
      <c r="P33" s="677">
        <v>1.842687074829932</v>
      </c>
      <c r="Q33" s="665">
        <v>985</v>
      </c>
    </row>
    <row r="34" spans="1:17" ht="14.4" customHeight="1" x14ac:dyDescent="0.3">
      <c r="A34" s="660" t="s">
        <v>5829</v>
      </c>
      <c r="B34" s="661" t="s">
        <v>5736</v>
      </c>
      <c r="C34" s="661" t="s">
        <v>5737</v>
      </c>
      <c r="D34" s="661" t="s">
        <v>5764</v>
      </c>
      <c r="E34" s="661" t="s">
        <v>5765</v>
      </c>
      <c r="F34" s="664">
        <v>1</v>
      </c>
      <c r="G34" s="664">
        <v>1906</v>
      </c>
      <c r="H34" s="664">
        <v>1</v>
      </c>
      <c r="I34" s="664">
        <v>1906</v>
      </c>
      <c r="J34" s="664">
        <v>2</v>
      </c>
      <c r="K34" s="664">
        <v>3817</v>
      </c>
      <c r="L34" s="664">
        <v>2.002623294858342</v>
      </c>
      <c r="M34" s="664">
        <v>1908.5</v>
      </c>
      <c r="N34" s="664">
        <v>3</v>
      </c>
      <c r="O34" s="664">
        <v>5736</v>
      </c>
      <c r="P34" s="677">
        <v>3.0094438614900314</v>
      </c>
      <c r="Q34" s="665">
        <v>1912</v>
      </c>
    </row>
    <row r="35" spans="1:17" ht="14.4" customHeight="1" x14ac:dyDescent="0.3">
      <c r="A35" s="660" t="s">
        <v>5829</v>
      </c>
      <c r="B35" s="661" t="s">
        <v>5778</v>
      </c>
      <c r="C35" s="661" t="s">
        <v>5737</v>
      </c>
      <c r="D35" s="661" t="s">
        <v>5748</v>
      </c>
      <c r="E35" s="661" t="s">
        <v>5749</v>
      </c>
      <c r="F35" s="664">
        <v>3</v>
      </c>
      <c r="G35" s="664">
        <v>2940</v>
      </c>
      <c r="H35" s="664">
        <v>1</v>
      </c>
      <c r="I35" s="664">
        <v>980</v>
      </c>
      <c r="J35" s="664">
        <v>1</v>
      </c>
      <c r="K35" s="664">
        <v>980</v>
      </c>
      <c r="L35" s="664">
        <v>0.33333333333333331</v>
      </c>
      <c r="M35" s="664">
        <v>980</v>
      </c>
      <c r="N35" s="664"/>
      <c r="O35" s="664"/>
      <c r="P35" s="677"/>
      <c r="Q35" s="665"/>
    </row>
    <row r="36" spans="1:17" ht="14.4" customHeight="1" x14ac:dyDescent="0.3">
      <c r="A36" s="660" t="s">
        <v>5829</v>
      </c>
      <c r="B36" s="661" t="s">
        <v>5778</v>
      </c>
      <c r="C36" s="661" t="s">
        <v>5737</v>
      </c>
      <c r="D36" s="661" t="s">
        <v>5819</v>
      </c>
      <c r="E36" s="661" t="s">
        <v>5820</v>
      </c>
      <c r="F36" s="664">
        <v>1</v>
      </c>
      <c r="G36" s="664">
        <v>232</v>
      </c>
      <c r="H36" s="664">
        <v>1</v>
      </c>
      <c r="I36" s="664">
        <v>232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5829</v>
      </c>
      <c r="B37" s="661" t="s">
        <v>5778</v>
      </c>
      <c r="C37" s="661" t="s">
        <v>5737</v>
      </c>
      <c r="D37" s="661" t="s">
        <v>5785</v>
      </c>
      <c r="E37" s="661" t="s">
        <v>5786</v>
      </c>
      <c r="F37" s="664"/>
      <c r="G37" s="664"/>
      <c r="H37" s="664"/>
      <c r="I37" s="664"/>
      <c r="J37" s="664">
        <v>1</v>
      </c>
      <c r="K37" s="664">
        <v>118</v>
      </c>
      <c r="L37" s="664"/>
      <c r="M37" s="664">
        <v>118</v>
      </c>
      <c r="N37" s="664">
        <v>1</v>
      </c>
      <c r="O37" s="664">
        <v>118</v>
      </c>
      <c r="P37" s="677"/>
      <c r="Q37" s="665">
        <v>118</v>
      </c>
    </row>
    <row r="38" spans="1:17" ht="14.4" customHeight="1" x14ac:dyDescent="0.3">
      <c r="A38" s="660" t="s">
        <v>5829</v>
      </c>
      <c r="B38" s="661" t="s">
        <v>5778</v>
      </c>
      <c r="C38" s="661" t="s">
        <v>5737</v>
      </c>
      <c r="D38" s="661" t="s">
        <v>5823</v>
      </c>
      <c r="E38" s="661" t="s">
        <v>5824</v>
      </c>
      <c r="F38" s="664"/>
      <c r="G38" s="664"/>
      <c r="H38" s="664"/>
      <c r="I38" s="664"/>
      <c r="J38" s="664">
        <v>2</v>
      </c>
      <c r="K38" s="664">
        <v>466</v>
      </c>
      <c r="L38" s="664"/>
      <c r="M38" s="664">
        <v>233</v>
      </c>
      <c r="N38" s="664"/>
      <c r="O38" s="664"/>
      <c r="P38" s="677"/>
      <c r="Q38" s="665"/>
    </row>
    <row r="39" spans="1:17" ht="14.4" customHeight="1" x14ac:dyDescent="0.3">
      <c r="A39" s="660" t="s">
        <v>5830</v>
      </c>
      <c r="B39" s="661" t="s">
        <v>5736</v>
      </c>
      <c r="C39" s="661" t="s">
        <v>5737</v>
      </c>
      <c r="D39" s="661" t="s">
        <v>5748</v>
      </c>
      <c r="E39" s="661" t="s">
        <v>5749</v>
      </c>
      <c r="F39" s="664"/>
      <c r="G39" s="664"/>
      <c r="H39" s="664"/>
      <c r="I39" s="664"/>
      <c r="J39" s="664"/>
      <c r="K39" s="664"/>
      <c r="L39" s="664"/>
      <c r="M39" s="664"/>
      <c r="N39" s="664">
        <v>1</v>
      </c>
      <c r="O39" s="664">
        <v>985</v>
      </c>
      <c r="P39" s="677"/>
      <c r="Q39" s="665">
        <v>985</v>
      </c>
    </row>
    <row r="40" spans="1:17" ht="14.4" customHeight="1" x14ac:dyDescent="0.3">
      <c r="A40" s="660" t="s">
        <v>5831</v>
      </c>
      <c r="B40" s="661" t="s">
        <v>5736</v>
      </c>
      <c r="C40" s="661" t="s">
        <v>5737</v>
      </c>
      <c r="D40" s="661" t="s">
        <v>5748</v>
      </c>
      <c r="E40" s="661" t="s">
        <v>5749</v>
      </c>
      <c r="F40" s="664">
        <v>1</v>
      </c>
      <c r="G40" s="664">
        <v>980</v>
      </c>
      <c r="H40" s="664">
        <v>1</v>
      </c>
      <c r="I40" s="664">
        <v>980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5832</v>
      </c>
      <c r="B41" s="661" t="s">
        <v>5736</v>
      </c>
      <c r="C41" s="661" t="s">
        <v>5737</v>
      </c>
      <c r="D41" s="661" t="s">
        <v>5748</v>
      </c>
      <c r="E41" s="661" t="s">
        <v>5749</v>
      </c>
      <c r="F41" s="664"/>
      <c r="G41" s="664"/>
      <c r="H41" s="664"/>
      <c r="I41" s="664"/>
      <c r="J41" s="664">
        <v>1</v>
      </c>
      <c r="K41" s="664">
        <v>980</v>
      </c>
      <c r="L41" s="664"/>
      <c r="M41" s="664">
        <v>980</v>
      </c>
      <c r="N41" s="664"/>
      <c r="O41" s="664"/>
      <c r="P41" s="677"/>
      <c r="Q41" s="665"/>
    </row>
    <row r="42" spans="1:17" ht="14.4" customHeight="1" x14ac:dyDescent="0.3">
      <c r="A42" s="660" t="s">
        <v>5832</v>
      </c>
      <c r="B42" s="661" t="s">
        <v>5736</v>
      </c>
      <c r="C42" s="661" t="s">
        <v>5737</v>
      </c>
      <c r="D42" s="661" t="s">
        <v>5756</v>
      </c>
      <c r="E42" s="661" t="s">
        <v>5757</v>
      </c>
      <c r="F42" s="664"/>
      <c r="G42" s="664"/>
      <c r="H42" s="664"/>
      <c r="I42" s="664"/>
      <c r="J42" s="664">
        <v>1</v>
      </c>
      <c r="K42" s="664">
        <v>0</v>
      </c>
      <c r="L42" s="664"/>
      <c r="M42" s="664">
        <v>0</v>
      </c>
      <c r="N42" s="664"/>
      <c r="O42" s="664"/>
      <c r="P42" s="677"/>
      <c r="Q42" s="665"/>
    </row>
    <row r="43" spans="1:17" ht="14.4" customHeight="1" x14ac:dyDescent="0.3">
      <c r="A43" s="660" t="s">
        <v>5832</v>
      </c>
      <c r="B43" s="661" t="s">
        <v>5736</v>
      </c>
      <c r="C43" s="661" t="s">
        <v>5737</v>
      </c>
      <c r="D43" s="661" t="s">
        <v>5766</v>
      </c>
      <c r="E43" s="661" t="s">
        <v>5767</v>
      </c>
      <c r="F43" s="664"/>
      <c r="G43" s="664"/>
      <c r="H43" s="664"/>
      <c r="I43" s="664"/>
      <c r="J43" s="664">
        <v>1</v>
      </c>
      <c r="K43" s="664">
        <v>327</v>
      </c>
      <c r="L43" s="664"/>
      <c r="M43" s="664">
        <v>327</v>
      </c>
      <c r="N43" s="664"/>
      <c r="O43" s="664"/>
      <c r="P43" s="677"/>
      <c r="Q43" s="665"/>
    </row>
    <row r="44" spans="1:17" ht="14.4" customHeight="1" x14ac:dyDescent="0.3">
      <c r="A44" s="660" t="s">
        <v>5832</v>
      </c>
      <c r="B44" s="661" t="s">
        <v>5778</v>
      </c>
      <c r="C44" s="661" t="s">
        <v>5737</v>
      </c>
      <c r="D44" s="661" t="s">
        <v>5738</v>
      </c>
      <c r="E44" s="661" t="s">
        <v>5739</v>
      </c>
      <c r="F44" s="664"/>
      <c r="G44" s="664"/>
      <c r="H44" s="664"/>
      <c r="I44" s="664"/>
      <c r="J44" s="664">
        <v>1</v>
      </c>
      <c r="K44" s="664">
        <v>35</v>
      </c>
      <c r="L44" s="664"/>
      <c r="M44" s="664">
        <v>35</v>
      </c>
      <c r="N44" s="664"/>
      <c r="O44" s="664"/>
      <c r="P44" s="677"/>
      <c r="Q44" s="665"/>
    </row>
    <row r="45" spans="1:17" ht="14.4" customHeight="1" x14ac:dyDescent="0.3">
      <c r="A45" s="660" t="s">
        <v>5832</v>
      </c>
      <c r="B45" s="661" t="s">
        <v>5778</v>
      </c>
      <c r="C45" s="661" t="s">
        <v>5737</v>
      </c>
      <c r="D45" s="661" t="s">
        <v>5748</v>
      </c>
      <c r="E45" s="661" t="s">
        <v>5749</v>
      </c>
      <c r="F45" s="664">
        <v>2</v>
      </c>
      <c r="G45" s="664">
        <v>1960</v>
      </c>
      <c r="H45" s="664">
        <v>1</v>
      </c>
      <c r="I45" s="664">
        <v>980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5833</v>
      </c>
      <c r="B46" s="661" t="s">
        <v>5736</v>
      </c>
      <c r="C46" s="661" t="s">
        <v>5737</v>
      </c>
      <c r="D46" s="661" t="s">
        <v>5748</v>
      </c>
      <c r="E46" s="661" t="s">
        <v>5749</v>
      </c>
      <c r="F46" s="664"/>
      <c r="G46" s="664"/>
      <c r="H46" s="664"/>
      <c r="I46" s="664"/>
      <c r="J46" s="664"/>
      <c r="K46" s="664"/>
      <c r="L46" s="664"/>
      <c r="M46" s="664"/>
      <c r="N46" s="664">
        <v>3</v>
      </c>
      <c r="O46" s="664">
        <v>2955</v>
      </c>
      <c r="P46" s="677"/>
      <c r="Q46" s="665">
        <v>985</v>
      </c>
    </row>
    <row r="47" spans="1:17" ht="14.4" customHeight="1" x14ac:dyDescent="0.3">
      <c r="A47" s="660" t="s">
        <v>5833</v>
      </c>
      <c r="B47" s="661" t="s">
        <v>5736</v>
      </c>
      <c r="C47" s="661" t="s">
        <v>5737</v>
      </c>
      <c r="D47" s="661" t="s">
        <v>5764</v>
      </c>
      <c r="E47" s="661" t="s">
        <v>5765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1912</v>
      </c>
      <c r="P47" s="677"/>
      <c r="Q47" s="665">
        <v>1912</v>
      </c>
    </row>
    <row r="48" spans="1:17" ht="14.4" customHeight="1" x14ac:dyDescent="0.3">
      <c r="A48" s="660" t="s">
        <v>5833</v>
      </c>
      <c r="B48" s="661" t="s">
        <v>5736</v>
      </c>
      <c r="C48" s="661" t="s">
        <v>5737</v>
      </c>
      <c r="D48" s="661" t="s">
        <v>5770</v>
      </c>
      <c r="E48" s="661" t="s">
        <v>5771</v>
      </c>
      <c r="F48" s="664"/>
      <c r="G48" s="664"/>
      <c r="H48" s="664"/>
      <c r="I48" s="664"/>
      <c r="J48" s="664"/>
      <c r="K48" s="664"/>
      <c r="L48" s="664"/>
      <c r="M48" s="664"/>
      <c r="N48" s="664">
        <v>1</v>
      </c>
      <c r="O48" s="664">
        <v>165</v>
      </c>
      <c r="P48" s="677"/>
      <c r="Q48" s="665">
        <v>165</v>
      </c>
    </row>
    <row r="49" spans="1:17" ht="14.4" customHeight="1" x14ac:dyDescent="0.3">
      <c r="A49" s="660" t="s">
        <v>5833</v>
      </c>
      <c r="B49" s="661" t="s">
        <v>5778</v>
      </c>
      <c r="C49" s="661" t="s">
        <v>5737</v>
      </c>
      <c r="D49" s="661" t="s">
        <v>5738</v>
      </c>
      <c r="E49" s="661" t="s">
        <v>5739</v>
      </c>
      <c r="F49" s="664">
        <v>1</v>
      </c>
      <c r="G49" s="664">
        <v>34</v>
      </c>
      <c r="H49" s="664">
        <v>1</v>
      </c>
      <c r="I49" s="664">
        <v>34</v>
      </c>
      <c r="J49" s="664"/>
      <c r="K49" s="664"/>
      <c r="L49" s="664"/>
      <c r="M49" s="664"/>
      <c r="N49" s="664">
        <v>1</v>
      </c>
      <c r="O49" s="664">
        <v>35</v>
      </c>
      <c r="P49" s="677">
        <v>1.0294117647058822</v>
      </c>
      <c r="Q49" s="665">
        <v>35</v>
      </c>
    </row>
    <row r="50" spans="1:17" ht="14.4" customHeight="1" x14ac:dyDescent="0.3">
      <c r="A50" s="660" t="s">
        <v>5833</v>
      </c>
      <c r="B50" s="661" t="s">
        <v>5778</v>
      </c>
      <c r="C50" s="661" t="s">
        <v>5737</v>
      </c>
      <c r="D50" s="661" t="s">
        <v>5748</v>
      </c>
      <c r="E50" s="661" t="s">
        <v>5749</v>
      </c>
      <c r="F50" s="664">
        <v>1</v>
      </c>
      <c r="G50" s="664">
        <v>980</v>
      </c>
      <c r="H50" s="664">
        <v>1</v>
      </c>
      <c r="I50" s="664">
        <v>980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5834</v>
      </c>
      <c r="B51" s="661" t="s">
        <v>5778</v>
      </c>
      <c r="C51" s="661" t="s">
        <v>5737</v>
      </c>
      <c r="D51" s="661" t="s">
        <v>5748</v>
      </c>
      <c r="E51" s="661" t="s">
        <v>5749</v>
      </c>
      <c r="F51" s="664">
        <v>1</v>
      </c>
      <c r="G51" s="664">
        <v>980</v>
      </c>
      <c r="H51" s="664">
        <v>1</v>
      </c>
      <c r="I51" s="664">
        <v>980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5835</v>
      </c>
      <c r="B52" s="661" t="s">
        <v>5736</v>
      </c>
      <c r="C52" s="661" t="s">
        <v>5737</v>
      </c>
      <c r="D52" s="661" t="s">
        <v>5748</v>
      </c>
      <c r="E52" s="661" t="s">
        <v>5749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985</v>
      </c>
      <c r="P52" s="677"/>
      <c r="Q52" s="665">
        <v>985</v>
      </c>
    </row>
    <row r="53" spans="1:17" ht="14.4" customHeight="1" x14ac:dyDescent="0.3">
      <c r="A53" s="660" t="s">
        <v>5836</v>
      </c>
      <c r="B53" s="661" t="s">
        <v>5736</v>
      </c>
      <c r="C53" s="661" t="s">
        <v>5737</v>
      </c>
      <c r="D53" s="661" t="s">
        <v>5748</v>
      </c>
      <c r="E53" s="661" t="s">
        <v>5749</v>
      </c>
      <c r="F53" s="664"/>
      <c r="G53" s="664"/>
      <c r="H53" s="664"/>
      <c r="I53" s="664"/>
      <c r="J53" s="664">
        <v>1</v>
      </c>
      <c r="K53" s="664">
        <v>983</v>
      </c>
      <c r="L53" s="664"/>
      <c r="M53" s="664">
        <v>983</v>
      </c>
      <c r="N53" s="664">
        <v>1</v>
      </c>
      <c r="O53" s="664">
        <v>985</v>
      </c>
      <c r="P53" s="677"/>
      <c r="Q53" s="665">
        <v>985</v>
      </c>
    </row>
    <row r="54" spans="1:17" ht="14.4" customHeight="1" x14ac:dyDescent="0.3">
      <c r="A54" s="660" t="s">
        <v>5836</v>
      </c>
      <c r="B54" s="661" t="s">
        <v>5736</v>
      </c>
      <c r="C54" s="661" t="s">
        <v>5737</v>
      </c>
      <c r="D54" s="661" t="s">
        <v>5764</v>
      </c>
      <c r="E54" s="661" t="s">
        <v>5765</v>
      </c>
      <c r="F54" s="664"/>
      <c r="G54" s="664"/>
      <c r="H54" s="664"/>
      <c r="I54" s="664"/>
      <c r="J54" s="664">
        <v>1</v>
      </c>
      <c r="K54" s="664">
        <v>1911</v>
      </c>
      <c r="L54" s="664"/>
      <c r="M54" s="664">
        <v>1911</v>
      </c>
      <c r="N54" s="664"/>
      <c r="O54" s="664"/>
      <c r="P54" s="677"/>
      <c r="Q54" s="665"/>
    </row>
    <row r="55" spans="1:17" ht="14.4" customHeight="1" x14ac:dyDescent="0.3">
      <c r="A55" s="660" t="s">
        <v>5837</v>
      </c>
      <c r="B55" s="661" t="s">
        <v>5736</v>
      </c>
      <c r="C55" s="661" t="s">
        <v>5737</v>
      </c>
      <c r="D55" s="661" t="s">
        <v>5748</v>
      </c>
      <c r="E55" s="661" t="s">
        <v>5749</v>
      </c>
      <c r="F55" s="664"/>
      <c r="G55" s="664"/>
      <c r="H55" s="664"/>
      <c r="I55" s="664"/>
      <c r="J55" s="664">
        <v>1</v>
      </c>
      <c r="K55" s="664">
        <v>980</v>
      </c>
      <c r="L55" s="664"/>
      <c r="M55" s="664">
        <v>980</v>
      </c>
      <c r="N55" s="664"/>
      <c r="O55" s="664"/>
      <c r="P55" s="677"/>
      <c r="Q55" s="665"/>
    </row>
    <row r="56" spans="1:17" ht="14.4" customHeight="1" x14ac:dyDescent="0.3">
      <c r="A56" s="660" t="s">
        <v>5838</v>
      </c>
      <c r="B56" s="661" t="s">
        <v>5736</v>
      </c>
      <c r="C56" s="661" t="s">
        <v>5737</v>
      </c>
      <c r="D56" s="661" t="s">
        <v>5748</v>
      </c>
      <c r="E56" s="661" t="s">
        <v>5749</v>
      </c>
      <c r="F56" s="664">
        <v>1</v>
      </c>
      <c r="G56" s="664">
        <v>980</v>
      </c>
      <c r="H56" s="664">
        <v>1</v>
      </c>
      <c r="I56" s="664">
        <v>980</v>
      </c>
      <c r="J56" s="664">
        <v>1</v>
      </c>
      <c r="K56" s="664">
        <v>980</v>
      </c>
      <c r="L56" s="664">
        <v>1</v>
      </c>
      <c r="M56" s="664">
        <v>980</v>
      </c>
      <c r="N56" s="664">
        <v>1</v>
      </c>
      <c r="O56" s="664">
        <v>985</v>
      </c>
      <c r="P56" s="677">
        <v>1.0051020408163265</v>
      </c>
      <c r="Q56" s="665">
        <v>985</v>
      </c>
    </row>
    <row r="57" spans="1:17" ht="14.4" customHeight="1" x14ac:dyDescent="0.3">
      <c r="A57" s="660" t="s">
        <v>5838</v>
      </c>
      <c r="B57" s="661" t="s">
        <v>5778</v>
      </c>
      <c r="C57" s="661" t="s">
        <v>5737</v>
      </c>
      <c r="D57" s="661" t="s">
        <v>5748</v>
      </c>
      <c r="E57" s="661" t="s">
        <v>5749</v>
      </c>
      <c r="F57" s="664">
        <v>2</v>
      </c>
      <c r="G57" s="664">
        <v>1960</v>
      </c>
      <c r="H57" s="664">
        <v>1</v>
      </c>
      <c r="I57" s="664">
        <v>980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563</v>
      </c>
      <c r="B58" s="661" t="s">
        <v>5736</v>
      </c>
      <c r="C58" s="661" t="s">
        <v>5737</v>
      </c>
      <c r="D58" s="661" t="s">
        <v>5738</v>
      </c>
      <c r="E58" s="661" t="s">
        <v>5739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35</v>
      </c>
      <c r="P58" s="677"/>
      <c r="Q58" s="665">
        <v>35</v>
      </c>
    </row>
    <row r="59" spans="1:17" ht="14.4" customHeight="1" x14ac:dyDescent="0.3">
      <c r="A59" s="660" t="s">
        <v>563</v>
      </c>
      <c r="B59" s="661" t="s">
        <v>5736</v>
      </c>
      <c r="C59" s="661" t="s">
        <v>5737</v>
      </c>
      <c r="D59" s="661" t="s">
        <v>5740</v>
      </c>
      <c r="E59" s="661" t="s">
        <v>5741</v>
      </c>
      <c r="F59" s="664">
        <v>2</v>
      </c>
      <c r="G59" s="664">
        <v>1290</v>
      </c>
      <c r="H59" s="664">
        <v>1</v>
      </c>
      <c r="I59" s="664">
        <v>645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563</v>
      </c>
      <c r="B60" s="661" t="s">
        <v>5736</v>
      </c>
      <c r="C60" s="661" t="s">
        <v>5737</v>
      </c>
      <c r="D60" s="661" t="s">
        <v>5746</v>
      </c>
      <c r="E60" s="661" t="s">
        <v>5747</v>
      </c>
      <c r="F60" s="664">
        <v>25</v>
      </c>
      <c r="G60" s="664">
        <v>10275</v>
      </c>
      <c r="H60" s="664">
        <v>1</v>
      </c>
      <c r="I60" s="664">
        <v>411</v>
      </c>
      <c r="J60" s="664">
        <v>28</v>
      </c>
      <c r="K60" s="664">
        <v>11541</v>
      </c>
      <c r="L60" s="664">
        <v>1.1232116788321167</v>
      </c>
      <c r="M60" s="664">
        <v>412.17857142857144</v>
      </c>
      <c r="N60" s="664">
        <v>21</v>
      </c>
      <c r="O60" s="664">
        <v>8715</v>
      </c>
      <c r="P60" s="677">
        <v>0.84817518248175183</v>
      </c>
      <c r="Q60" s="665">
        <v>415</v>
      </c>
    </row>
    <row r="61" spans="1:17" ht="14.4" customHeight="1" x14ac:dyDescent="0.3">
      <c r="A61" s="660" t="s">
        <v>563</v>
      </c>
      <c r="B61" s="661" t="s">
        <v>5736</v>
      </c>
      <c r="C61" s="661" t="s">
        <v>5737</v>
      </c>
      <c r="D61" s="661" t="s">
        <v>5748</v>
      </c>
      <c r="E61" s="661" t="s">
        <v>5749</v>
      </c>
      <c r="F61" s="664">
        <v>230</v>
      </c>
      <c r="G61" s="664">
        <v>225400</v>
      </c>
      <c r="H61" s="664">
        <v>1</v>
      </c>
      <c r="I61" s="664">
        <v>980</v>
      </c>
      <c r="J61" s="664">
        <v>407</v>
      </c>
      <c r="K61" s="664">
        <v>399382</v>
      </c>
      <c r="L61" s="664">
        <v>1.7718811002661934</v>
      </c>
      <c r="M61" s="664">
        <v>981.28255528255534</v>
      </c>
      <c r="N61" s="664">
        <v>401</v>
      </c>
      <c r="O61" s="664">
        <v>394985</v>
      </c>
      <c r="P61" s="677">
        <v>1.7523735581188997</v>
      </c>
      <c r="Q61" s="665">
        <v>985</v>
      </c>
    </row>
    <row r="62" spans="1:17" ht="14.4" customHeight="1" x14ac:dyDescent="0.3">
      <c r="A62" s="660" t="s">
        <v>563</v>
      </c>
      <c r="B62" s="661" t="s">
        <v>5736</v>
      </c>
      <c r="C62" s="661" t="s">
        <v>5737</v>
      </c>
      <c r="D62" s="661" t="s">
        <v>5750</v>
      </c>
      <c r="E62" s="661" t="s">
        <v>5751</v>
      </c>
      <c r="F62" s="664">
        <v>1</v>
      </c>
      <c r="G62" s="664">
        <v>2077</v>
      </c>
      <c r="H62" s="664">
        <v>1</v>
      </c>
      <c r="I62" s="664">
        <v>2077</v>
      </c>
      <c r="J62" s="664">
        <v>3</v>
      </c>
      <c r="K62" s="664">
        <v>6231</v>
      </c>
      <c r="L62" s="664">
        <v>3</v>
      </c>
      <c r="M62" s="664">
        <v>2077</v>
      </c>
      <c r="N62" s="664"/>
      <c r="O62" s="664"/>
      <c r="P62" s="677"/>
      <c r="Q62" s="665"/>
    </row>
    <row r="63" spans="1:17" ht="14.4" customHeight="1" x14ac:dyDescent="0.3">
      <c r="A63" s="660" t="s">
        <v>563</v>
      </c>
      <c r="B63" s="661" t="s">
        <v>5736</v>
      </c>
      <c r="C63" s="661" t="s">
        <v>5737</v>
      </c>
      <c r="D63" s="661" t="s">
        <v>5839</v>
      </c>
      <c r="E63" s="661" t="s">
        <v>5840</v>
      </c>
      <c r="F63" s="664">
        <v>7</v>
      </c>
      <c r="G63" s="664">
        <v>2114</v>
      </c>
      <c r="H63" s="664">
        <v>1</v>
      </c>
      <c r="I63" s="664">
        <v>302</v>
      </c>
      <c r="J63" s="664">
        <v>13</v>
      </c>
      <c r="K63" s="664">
        <v>3950</v>
      </c>
      <c r="L63" s="664">
        <v>1.8684957426679281</v>
      </c>
      <c r="M63" s="664">
        <v>303.84615384615387</v>
      </c>
      <c r="N63" s="664">
        <v>14</v>
      </c>
      <c r="O63" s="664">
        <v>4284</v>
      </c>
      <c r="P63" s="677">
        <v>2.0264900662251657</v>
      </c>
      <c r="Q63" s="665">
        <v>306</v>
      </c>
    </row>
    <row r="64" spans="1:17" ht="14.4" customHeight="1" x14ac:dyDescent="0.3">
      <c r="A64" s="660" t="s">
        <v>563</v>
      </c>
      <c r="B64" s="661" t="s">
        <v>5736</v>
      </c>
      <c r="C64" s="661" t="s">
        <v>5737</v>
      </c>
      <c r="D64" s="661" t="s">
        <v>5760</v>
      </c>
      <c r="E64" s="661" t="s">
        <v>5761</v>
      </c>
      <c r="F64" s="664"/>
      <c r="G64" s="664"/>
      <c r="H64" s="664"/>
      <c r="I64" s="664"/>
      <c r="J64" s="664">
        <v>1</v>
      </c>
      <c r="K64" s="664">
        <v>81</v>
      </c>
      <c r="L64" s="664"/>
      <c r="M64" s="664">
        <v>81</v>
      </c>
      <c r="N64" s="664"/>
      <c r="O64" s="664"/>
      <c r="P64" s="677"/>
      <c r="Q64" s="665"/>
    </row>
    <row r="65" spans="1:17" ht="14.4" customHeight="1" x14ac:dyDescent="0.3">
      <c r="A65" s="660" t="s">
        <v>563</v>
      </c>
      <c r="B65" s="661" t="s">
        <v>5736</v>
      </c>
      <c r="C65" s="661" t="s">
        <v>5737</v>
      </c>
      <c r="D65" s="661" t="s">
        <v>5764</v>
      </c>
      <c r="E65" s="661" t="s">
        <v>5765</v>
      </c>
      <c r="F65" s="664">
        <v>26</v>
      </c>
      <c r="G65" s="664">
        <v>49556</v>
      </c>
      <c r="H65" s="664">
        <v>1</v>
      </c>
      <c r="I65" s="664">
        <v>1906</v>
      </c>
      <c r="J65" s="664">
        <v>45</v>
      </c>
      <c r="K65" s="664">
        <v>85875</v>
      </c>
      <c r="L65" s="664">
        <v>1.7328880458471225</v>
      </c>
      <c r="M65" s="664">
        <v>1908.3333333333333</v>
      </c>
      <c r="N65" s="664">
        <v>32</v>
      </c>
      <c r="O65" s="664">
        <v>61184</v>
      </c>
      <c r="P65" s="677">
        <v>1.2346436354830899</v>
      </c>
      <c r="Q65" s="665">
        <v>1912</v>
      </c>
    </row>
    <row r="66" spans="1:17" ht="14.4" customHeight="1" x14ac:dyDescent="0.3">
      <c r="A66" s="660" t="s">
        <v>563</v>
      </c>
      <c r="B66" s="661" t="s">
        <v>5736</v>
      </c>
      <c r="C66" s="661" t="s">
        <v>5737</v>
      </c>
      <c r="D66" s="661" t="s">
        <v>5841</v>
      </c>
      <c r="E66" s="661" t="s">
        <v>5842</v>
      </c>
      <c r="F66" s="664">
        <v>26</v>
      </c>
      <c r="G66" s="664">
        <v>230724</v>
      </c>
      <c r="H66" s="664">
        <v>1</v>
      </c>
      <c r="I66" s="664">
        <v>8874</v>
      </c>
      <c r="J66" s="664">
        <v>36</v>
      </c>
      <c r="K66" s="664">
        <v>319632</v>
      </c>
      <c r="L66" s="664">
        <v>1.385343527331357</v>
      </c>
      <c r="M66" s="664">
        <v>8878.6666666666661</v>
      </c>
      <c r="N66" s="664">
        <v>31</v>
      </c>
      <c r="O66" s="664">
        <v>275466</v>
      </c>
      <c r="P66" s="677">
        <v>1.193920008321631</v>
      </c>
      <c r="Q66" s="665">
        <v>8886</v>
      </c>
    </row>
    <row r="67" spans="1:17" ht="14.4" customHeight="1" x14ac:dyDescent="0.3">
      <c r="A67" s="660" t="s">
        <v>563</v>
      </c>
      <c r="B67" s="661" t="s">
        <v>5736</v>
      </c>
      <c r="C67" s="661" t="s">
        <v>5737</v>
      </c>
      <c r="D67" s="661" t="s">
        <v>5766</v>
      </c>
      <c r="E67" s="661" t="s">
        <v>5767</v>
      </c>
      <c r="F67" s="664">
        <v>1</v>
      </c>
      <c r="G67" s="664">
        <v>327</v>
      </c>
      <c r="H67" s="664">
        <v>1</v>
      </c>
      <c r="I67" s="664">
        <v>327</v>
      </c>
      <c r="J67" s="664"/>
      <c r="K67" s="664"/>
      <c r="L67" s="664"/>
      <c r="M67" s="664"/>
      <c r="N67" s="664">
        <v>1</v>
      </c>
      <c r="O67" s="664">
        <v>331</v>
      </c>
      <c r="P67" s="677">
        <v>1.0122324159021407</v>
      </c>
      <c r="Q67" s="665">
        <v>331</v>
      </c>
    </row>
    <row r="68" spans="1:17" ht="14.4" customHeight="1" x14ac:dyDescent="0.3">
      <c r="A68" s="660" t="s">
        <v>563</v>
      </c>
      <c r="B68" s="661" t="s">
        <v>5736</v>
      </c>
      <c r="C68" s="661" t="s">
        <v>5737</v>
      </c>
      <c r="D68" s="661" t="s">
        <v>5843</v>
      </c>
      <c r="E68" s="661" t="s">
        <v>5844</v>
      </c>
      <c r="F68" s="664">
        <v>656</v>
      </c>
      <c r="G68" s="664">
        <v>475600</v>
      </c>
      <c r="H68" s="664">
        <v>1</v>
      </c>
      <c r="I68" s="664">
        <v>725</v>
      </c>
      <c r="J68" s="664">
        <v>906</v>
      </c>
      <c r="K68" s="664">
        <v>654942</v>
      </c>
      <c r="L68" s="664">
        <v>1.3770857863751051</v>
      </c>
      <c r="M68" s="664">
        <v>722.89403973509934</v>
      </c>
      <c r="N68" s="664">
        <v>754</v>
      </c>
      <c r="O68" s="664">
        <v>552678</v>
      </c>
      <c r="P68" s="677">
        <v>1.1620647603027754</v>
      </c>
      <c r="Q68" s="665">
        <v>732.9946949602122</v>
      </c>
    </row>
    <row r="69" spans="1:17" ht="14.4" customHeight="1" x14ac:dyDescent="0.3">
      <c r="A69" s="660" t="s">
        <v>563</v>
      </c>
      <c r="B69" s="661" t="s">
        <v>5736</v>
      </c>
      <c r="C69" s="661" t="s">
        <v>5737</v>
      </c>
      <c r="D69" s="661" t="s">
        <v>5845</v>
      </c>
      <c r="E69" s="661" t="s">
        <v>5846</v>
      </c>
      <c r="F69" s="664"/>
      <c r="G69" s="664"/>
      <c r="H69" s="664"/>
      <c r="I69" s="664"/>
      <c r="J69" s="664">
        <v>2</v>
      </c>
      <c r="K69" s="664">
        <v>7258</v>
      </c>
      <c r="L69" s="664"/>
      <c r="M69" s="664">
        <v>3629</v>
      </c>
      <c r="N69" s="664"/>
      <c r="O69" s="664"/>
      <c r="P69" s="677"/>
      <c r="Q69" s="665"/>
    </row>
    <row r="70" spans="1:17" ht="14.4" customHeight="1" x14ac:dyDescent="0.3">
      <c r="A70" s="660" t="s">
        <v>563</v>
      </c>
      <c r="B70" s="661" t="s">
        <v>5736</v>
      </c>
      <c r="C70" s="661" t="s">
        <v>5737</v>
      </c>
      <c r="D70" s="661" t="s">
        <v>5847</v>
      </c>
      <c r="E70" s="661" t="s">
        <v>5848</v>
      </c>
      <c r="F70" s="664"/>
      <c r="G70" s="664"/>
      <c r="H70" s="664"/>
      <c r="I70" s="664"/>
      <c r="J70" s="664">
        <v>4</v>
      </c>
      <c r="K70" s="664">
        <v>4844</v>
      </c>
      <c r="L70" s="664"/>
      <c r="M70" s="664">
        <v>1211</v>
      </c>
      <c r="N70" s="664">
        <v>2</v>
      </c>
      <c r="O70" s="664">
        <v>2434</v>
      </c>
      <c r="P70" s="677"/>
      <c r="Q70" s="665">
        <v>1217</v>
      </c>
    </row>
    <row r="71" spans="1:17" ht="14.4" customHeight="1" x14ac:dyDescent="0.3">
      <c r="A71" s="660" t="s">
        <v>563</v>
      </c>
      <c r="B71" s="661" t="s">
        <v>5778</v>
      </c>
      <c r="C71" s="661" t="s">
        <v>5737</v>
      </c>
      <c r="D71" s="661" t="s">
        <v>5738</v>
      </c>
      <c r="E71" s="661" t="s">
        <v>5739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35</v>
      </c>
      <c r="P71" s="677"/>
      <c r="Q71" s="665">
        <v>35</v>
      </c>
    </row>
    <row r="72" spans="1:17" ht="14.4" customHeight="1" x14ac:dyDescent="0.3">
      <c r="A72" s="660" t="s">
        <v>563</v>
      </c>
      <c r="B72" s="661" t="s">
        <v>5778</v>
      </c>
      <c r="C72" s="661" t="s">
        <v>5737</v>
      </c>
      <c r="D72" s="661" t="s">
        <v>5746</v>
      </c>
      <c r="E72" s="661" t="s">
        <v>5747</v>
      </c>
      <c r="F72" s="664">
        <v>10</v>
      </c>
      <c r="G72" s="664">
        <v>4110</v>
      </c>
      <c r="H72" s="664">
        <v>1</v>
      </c>
      <c r="I72" s="664">
        <v>411</v>
      </c>
      <c r="J72" s="664">
        <v>1</v>
      </c>
      <c r="K72" s="664">
        <v>411</v>
      </c>
      <c r="L72" s="664">
        <v>0.1</v>
      </c>
      <c r="M72" s="664">
        <v>411</v>
      </c>
      <c r="N72" s="664"/>
      <c r="O72" s="664"/>
      <c r="P72" s="677"/>
      <c r="Q72" s="665"/>
    </row>
    <row r="73" spans="1:17" ht="14.4" customHeight="1" x14ac:dyDescent="0.3">
      <c r="A73" s="660" t="s">
        <v>563</v>
      </c>
      <c r="B73" s="661" t="s">
        <v>5778</v>
      </c>
      <c r="C73" s="661" t="s">
        <v>5737</v>
      </c>
      <c r="D73" s="661" t="s">
        <v>5748</v>
      </c>
      <c r="E73" s="661" t="s">
        <v>5749</v>
      </c>
      <c r="F73" s="664">
        <v>115</v>
      </c>
      <c r="G73" s="664">
        <v>112700</v>
      </c>
      <c r="H73" s="664">
        <v>1</v>
      </c>
      <c r="I73" s="664">
        <v>980</v>
      </c>
      <c r="J73" s="664">
        <v>14</v>
      </c>
      <c r="K73" s="664">
        <v>13720</v>
      </c>
      <c r="L73" s="664">
        <v>0.12173913043478261</v>
      </c>
      <c r="M73" s="664">
        <v>980</v>
      </c>
      <c r="N73" s="664"/>
      <c r="O73" s="664"/>
      <c r="P73" s="677"/>
      <c r="Q73" s="665"/>
    </row>
    <row r="74" spans="1:17" ht="14.4" customHeight="1" x14ac:dyDescent="0.3">
      <c r="A74" s="660" t="s">
        <v>563</v>
      </c>
      <c r="B74" s="661" t="s">
        <v>5778</v>
      </c>
      <c r="C74" s="661" t="s">
        <v>5737</v>
      </c>
      <c r="D74" s="661" t="s">
        <v>5750</v>
      </c>
      <c r="E74" s="661" t="s">
        <v>5751</v>
      </c>
      <c r="F74" s="664"/>
      <c r="G74" s="664"/>
      <c r="H74" s="664"/>
      <c r="I74" s="664"/>
      <c r="J74" s="664">
        <v>1</v>
      </c>
      <c r="K74" s="664">
        <v>2077</v>
      </c>
      <c r="L74" s="664"/>
      <c r="M74" s="664">
        <v>2077</v>
      </c>
      <c r="N74" s="664"/>
      <c r="O74" s="664"/>
      <c r="P74" s="677"/>
      <c r="Q74" s="665"/>
    </row>
    <row r="75" spans="1:17" ht="14.4" customHeight="1" x14ac:dyDescent="0.3">
      <c r="A75" s="660" t="s">
        <v>563</v>
      </c>
      <c r="B75" s="661" t="s">
        <v>5778</v>
      </c>
      <c r="C75" s="661" t="s">
        <v>5737</v>
      </c>
      <c r="D75" s="661" t="s">
        <v>5764</v>
      </c>
      <c r="E75" s="661" t="s">
        <v>5765</v>
      </c>
      <c r="F75" s="664">
        <v>7</v>
      </c>
      <c r="G75" s="664">
        <v>13342</v>
      </c>
      <c r="H75" s="664">
        <v>1</v>
      </c>
      <c r="I75" s="664">
        <v>1906</v>
      </c>
      <c r="J75" s="664">
        <v>1</v>
      </c>
      <c r="K75" s="664">
        <v>1906</v>
      </c>
      <c r="L75" s="664">
        <v>0.14285714285714285</v>
      </c>
      <c r="M75" s="664">
        <v>1906</v>
      </c>
      <c r="N75" s="664"/>
      <c r="O75" s="664"/>
      <c r="P75" s="677"/>
      <c r="Q75" s="665"/>
    </row>
    <row r="76" spans="1:17" ht="14.4" customHeight="1" x14ac:dyDescent="0.3">
      <c r="A76" s="660" t="s">
        <v>563</v>
      </c>
      <c r="B76" s="661" t="s">
        <v>5778</v>
      </c>
      <c r="C76" s="661" t="s">
        <v>5737</v>
      </c>
      <c r="D76" s="661" t="s">
        <v>5793</v>
      </c>
      <c r="E76" s="661" t="s">
        <v>5794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436</v>
      </c>
      <c r="P76" s="677"/>
      <c r="Q76" s="665">
        <v>436</v>
      </c>
    </row>
    <row r="77" spans="1:17" ht="14.4" customHeight="1" x14ac:dyDescent="0.3">
      <c r="A77" s="660" t="s">
        <v>563</v>
      </c>
      <c r="B77" s="661" t="s">
        <v>5778</v>
      </c>
      <c r="C77" s="661" t="s">
        <v>5737</v>
      </c>
      <c r="D77" s="661" t="s">
        <v>5849</v>
      </c>
      <c r="E77" s="661" t="s">
        <v>5850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179</v>
      </c>
      <c r="P77" s="677"/>
      <c r="Q77" s="665">
        <v>179</v>
      </c>
    </row>
    <row r="78" spans="1:17" ht="14.4" customHeight="1" x14ac:dyDescent="0.3">
      <c r="A78" s="660" t="s">
        <v>563</v>
      </c>
      <c r="B78" s="661" t="s">
        <v>5778</v>
      </c>
      <c r="C78" s="661" t="s">
        <v>5737</v>
      </c>
      <c r="D78" s="661" t="s">
        <v>5823</v>
      </c>
      <c r="E78" s="661" t="s">
        <v>5824</v>
      </c>
      <c r="F78" s="664"/>
      <c r="G78" s="664"/>
      <c r="H78" s="664"/>
      <c r="I78" s="664"/>
      <c r="J78" s="664">
        <v>1</v>
      </c>
      <c r="K78" s="664">
        <v>234</v>
      </c>
      <c r="L78" s="664"/>
      <c r="M78" s="664">
        <v>234</v>
      </c>
      <c r="N78" s="664"/>
      <c r="O78" s="664"/>
      <c r="P78" s="677"/>
      <c r="Q78" s="665"/>
    </row>
    <row r="79" spans="1:17" ht="14.4" customHeight="1" x14ac:dyDescent="0.3">
      <c r="A79" s="660" t="s">
        <v>563</v>
      </c>
      <c r="B79" s="661" t="s">
        <v>5851</v>
      </c>
      <c r="C79" s="661" t="s">
        <v>5737</v>
      </c>
      <c r="D79" s="661" t="s">
        <v>5852</v>
      </c>
      <c r="E79" s="661" t="s">
        <v>5853</v>
      </c>
      <c r="F79" s="664">
        <v>1</v>
      </c>
      <c r="G79" s="664">
        <v>2961</v>
      </c>
      <c r="H79" s="664">
        <v>1</v>
      </c>
      <c r="I79" s="664">
        <v>2961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563</v>
      </c>
      <c r="B80" s="661" t="s">
        <v>5851</v>
      </c>
      <c r="C80" s="661" t="s">
        <v>5737</v>
      </c>
      <c r="D80" s="661" t="s">
        <v>5854</v>
      </c>
      <c r="E80" s="661" t="s">
        <v>5855</v>
      </c>
      <c r="F80" s="664">
        <v>1</v>
      </c>
      <c r="G80" s="664">
        <v>2430</v>
      </c>
      <c r="H80" s="664">
        <v>1</v>
      </c>
      <c r="I80" s="664">
        <v>2430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563</v>
      </c>
      <c r="B81" s="661" t="s">
        <v>5851</v>
      </c>
      <c r="C81" s="661" t="s">
        <v>5737</v>
      </c>
      <c r="D81" s="661" t="s">
        <v>5856</v>
      </c>
      <c r="E81" s="661" t="s">
        <v>5857</v>
      </c>
      <c r="F81" s="664">
        <v>1</v>
      </c>
      <c r="G81" s="664">
        <v>2678</v>
      </c>
      <c r="H81" s="664">
        <v>1</v>
      </c>
      <c r="I81" s="664">
        <v>2678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563</v>
      </c>
      <c r="B82" s="661" t="s">
        <v>5851</v>
      </c>
      <c r="C82" s="661" t="s">
        <v>5737</v>
      </c>
      <c r="D82" s="661" t="s">
        <v>5858</v>
      </c>
      <c r="E82" s="661" t="s">
        <v>5859</v>
      </c>
      <c r="F82" s="664">
        <v>1</v>
      </c>
      <c r="G82" s="664">
        <v>0</v>
      </c>
      <c r="H82" s="664"/>
      <c r="I82" s="664">
        <v>0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563</v>
      </c>
      <c r="B83" s="661" t="s">
        <v>5851</v>
      </c>
      <c r="C83" s="661" t="s">
        <v>5737</v>
      </c>
      <c r="D83" s="661" t="s">
        <v>5860</v>
      </c>
      <c r="E83" s="661" t="s">
        <v>5861</v>
      </c>
      <c r="F83" s="664"/>
      <c r="G83" s="664"/>
      <c r="H83" s="664"/>
      <c r="I83" s="664"/>
      <c r="J83" s="664">
        <v>1</v>
      </c>
      <c r="K83" s="664">
        <v>0</v>
      </c>
      <c r="L83" s="664"/>
      <c r="M83" s="664">
        <v>0</v>
      </c>
      <c r="N83" s="664">
        <v>1</v>
      </c>
      <c r="O83" s="664">
        <v>0</v>
      </c>
      <c r="P83" s="677"/>
      <c r="Q83" s="665">
        <v>0</v>
      </c>
    </row>
    <row r="84" spans="1:17" ht="14.4" customHeight="1" x14ac:dyDescent="0.3">
      <c r="A84" s="660" t="s">
        <v>563</v>
      </c>
      <c r="B84" s="661" t="s">
        <v>5851</v>
      </c>
      <c r="C84" s="661" t="s">
        <v>5737</v>
      </c>
      <c r="D84" s="661" t="s">
        <v>5862</v>
      </c>
      <c r="E84" s="661" t="s">
        <v>5863</v>
      </c>
      <c r="F84" s="664"/>
      <c r="G84" s="664"/>
      <c r="H84" s="664"/>
      <c r="I84" s="664"/>
      <c r="J84" s="664">
        <v>1</v>
      </c>
      <c r="K84" s="664">
        <v>0</v>
      </c>
      <c r="L84" s="664"/>
      <c r="M84" s="664">
        <v>0</v>
      </c>
      <c r="N84" s="664"/>
      <c r="O84" s="664"/>
      <c r="P84" s="677"/>
      <c r="Q84" s="665"/>
    </row>
    <row r="85" spans="1:17" ht="14.4" customHeight="1" x14ac:dyDescent="0.3">
      <c r="A85" s="660" t="s">
        <v>563</v>
      </c>
      <c r="B85" s="661" t="s">
        <v>5851</v>
      </c>
      <c r="C85" s="661" t="s">
        <v>5737</v>
      </c>
      <c r="D85" s="661" t="s">
        <v>5864</v>
      </c>
      <c r="E85" s="661" t="s">
        <v>5865</v>
      </c>
      <c r="F85" s="664">
        <v>1</v>
      </c>
      <c r="G85" s="664">
        <v>0</v>
      </c>
      <c r="H85" s="664"/>
      <c r="I85" s="664">
        <v>0</v>
      </c>
      <c r="J85" s="664">
        <v>1</v>
      </c>
      <c r="K85" s="664">
        <v>0</v>
      </c>
      <c r="L85" s="664"/>
      <c r="M85" s="664">
        <v>0</v>
      </c>
      <c r="N85" s="664">
        <v>1</v>
      </c>
      <c r="O85" s="664">
        <v>0</v>
      </c>
      <c r="P85" s="677"/>
      <c r="Q85" s="665">
        <v>0</v>
      </c>
    </row>
    <row r="86" spans="1:17" ht="14.4" customHeight="1" x14ac:dyDescent="0.3">
      <c r="A86" s="660" t="s">
        <v>563</v>
      </c>
      <c r="B86" s="661" t="s">
        <v>5851</v>
      </c>
      <c r="C86" s="661" t="s">
        <v>5737</v>
      </c>
      <c r="D86" s="661" t="s">
        <v>5866</v>
      </c>
      <c r="E86" s="661" t="s">
        <v>5867</v>
      </c>
      <c r="F86" s="664"/>
      <c r="G86" s="664"/>
      <c r="H86" s="664"/>
      <c r="I86" s="664"/>
      <c r="J86" s="664">
        <v>1</v>
      </c>
      <c r="K86" s="664">
        <v>6111</v>
      </c>
      <c r="L86" s="664"/>
      <c r="M86" s="664">
        <v>6111</v>
      </c>
      <c r="N86" s="664"/>
      <c r="O86" s="664"/>
      <c r="P86" s="677"/>
      <c r="Q86" s="665"/>
    </row>
    <row r="87" spans="1:17" ht="14.4" customHeight="1" x14ac:dyDescent="0.3">
      <c r="A87" s="660" t="s">
        <v>563</v>
      </c>
      <c r="B87" s="661" t="s">
        <v>5851</v>
      </c>
      <c r="C87" s="661" t="s">
        <v>5737</v>
      </c>
      <c r="D87" s="661" t="s">
        <v>5793</v>
      </c>
      <c r="E87" s="661" t="s">
        <v>5794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436</v>
      </c>
      <c r="P87" s="677"/>
      <c r="Q87" s="665">
        <v>436</v>
      </c>
    </row>
    <row r="88" spans="1:17" ht="14.4" customHeight="1" x14ac:dyDescent="0.3">
      <c r="A88" s="660" t="s">
        <v>563</v>
      </c>
      <c r="B88" s="661" t="s">
        <v>5851</v>
      </c>
      <c r="C88" s="661" t="s">
        <v>5737</v>
      </c>
      <c r="D88" s="661" t="s">
        <v>5868</v>
      </c>
      <c r="E88" s="661" t="s">
        <v>5869</v>
      </c>
      <c r="F88" s="664">
        <v>1</v>
      </c>
      <c r="G88" s="664">
        <v>15368</v>
      </c>
      <c r="H88" s="664">
        <v>1</v>
      </c>
      <c r="I88" s="664">
        <v>15368</v>
      </c>
      <c r="J88" s="664"/>
      <c r="K88" s="664"/>
      <c r="L88" s="664"/>
      <c r="M88" s="664"/>
      <c r="N88" s="664">
        <v>1</v>
      </c>
      <c r="O88" s="664">
        <v>15515</v>
      </c>
      <c r="P88" s="677">
        <v>1.0095653305570016</v>
      </c>
      <c r="Q88" s="665">
        <v>15515</v>
      </c>
    </row>
    <row r="89" spans="1:17" ht="14.4" customHeight="1" x14ac:dyDescent="0.3">
      <c r="A89" s="660" t="s">
        <v>563</v>
      </c>
      <c r="B89" s="661" t="s">
        <v>5851</v>
      </c>
      <c r="C89" s="661" t="s">
        <v>5737</v>
      </c>
      <c r="D89" s="661" t="s">
        <v>5870</v>
      </c>
      <c r="E89" s="661" t="s">
        <v>5871</v>
      </c>
      <c r="F89" s="664">
        <v>1</v>
      </c>
      <c r="G89" s="664">
        <v>0</v>
      </c>
      <c r="H89" s="664"/>
      <c r="I89" s="664">
        <v>0</v>
      </c>
      <c r="J89" s="664">
        <v>1</v>
      </c>
      <c r="K89" s="664">
        <v>0</v>
      </c>
      <c r="L89" s="664"/>
      <c r="M89" s="664">
        <v>0</v>
      </c>
      <c r="N89" s="664">
        <v>1</v>
      </c>
      <c r="O89" s="664">
        <v>0</v>
      </c>
      <c r="P89" s="677"/>
      <c r="Q89" s="665">
        <v>0</v>
      </c>
    </row>
    <row r="90" spans="1:17" ht="14.4" customHeight="1" x14ac:dyDescent="0.3">
      <c r="A90" s="660" t="s">
        <v>563</v>
      </c>
      <c r="B90" s="661" t="s">
        <v>5851</v>
      </c>
      <c r="C90" s="661" t="s">
        <v>5737</v>
      </c>
      <c r="D90" s="661" t="s">
        <v>5872</v>
      </c>
      <c r="E90" s="661" t="s">
        <v>5873</v>
      </c>
      <c r="F90" s="664"/>
      <c r="G90" s="664"/>
      <c r="H90" s="664"/>
      <c r="I90" s="664"/>
      <c r="J90" s="664"/>
      <c r="K90" s="664"/>
      <c r="L90" s="664"/>
      <c r="M90" s="664"/>
      <c r="N90" s="664">
        <v>1</v>
      </c>
      <c r="O90" s="664">
        <v>0</v>
      </c>
      <c r="P90" s="677"/>
      <c r="Q90" s="665">
        <v>0</v>
      </c>
    </row>
    <row r="91" spans="1:17" ht="14.4" customHeight="1" x14ac:dyDescent="0.3">
      <c r="A91" s="660" t="s">
        <v>563</v>
      </c>
      <c r="B91" s="661" t="s">
        <v>5851</v>
      </c>
      <c r="C91" s="661" t="s">
        <v>5737</v>
      </c>
      <c r="D91" s="661" t="s">
        <v>5874</v>
      </c>
      <c r="E91" s="661" t="s">
        <v>5875</v>
      </c>
      <c r="F91" s="664">
        <v>1</v>
      </c>
      <c r="G91" s="664">
        <v>0</v>
      </c>
      <c r="H91" s="664"/>
      <c r="I91" s="664">
        <v>0</v>
      </c>
      <c r="J91" s="664">
        <v>1</v>
      </c>
      <c r="K91" s="664">
        <v>0</v>
      </c>
      <c r="L91" s="664"/>
      <c r="M91" s="664">
        <v>0</v>
      </c>
      <c r="N91" s="664">
        <v>2</v>
      </c>
      <c r="O91" s="664">
        <v>0</v>
      </c>
      <c r="P91" s="677"/>
      <c r="Q91" s="665">
        <v>0</v>
      </c>
    </row>
    <row r="92" spans="1:17" ht="14.4" customHeight="1" x14ac:dyDescent="0.3">
      <c r="A92" s="660" t="s">
        <v>563</v>
      </c>
      <c r="B92" s="661" t="s">
        <v>5851</v>
      </c>
      <c r="C92" s="661" t="s">
        <v>5737</v>
      </c>
      <c r="D92" s="661" t="s">
        <v>5876</v>
      </c>
      <c r="E92" s="661" t="s">
        <v>5877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4389</v>
      </c>
      <c r="P92" s="677"/>
      <c r="Q92" s="665">
        <v>4389</v>
      </c>
    </row>
    <row r="93" spans="1:17" ht="14.4" customHeight="1" x14ac:dyDescent="0.3">
      <c r="A93" s="660" t="s">
        <v>563</v>
      </c>
      <c r="B93" s="661" t="s">
        <v>5851</v>
      </c>
      <c r="C93" s="661" t="s">
        <v>5737</v>
      </c>
      <c r="D93" s="661" t="s">
        <v>5878</v>
      </c>
      <c r="E93" s="661" t="s">
        <v>5879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0</v>
      </c>
      <c r="P93" s="677"/>
      <c r="Q93" s="665">
        <v>0</v>
      </c>
    </row>
    <row r="94" spans="1:17" ht="14.4" customHeight="1" x14ac:dyDescent="0.3">
      <c r="A94" s="660" t="s">
        <v>563</v>
      </c>
      <c r="B94" s="661" t="s">
        <v>5851</v>
      </c>
      <c r="C94" s="661" t="s">
        <v>5737</v>
      </c>
      <c r="D94" s="661" t="s">
        <v>5880</v>
      </c>
      <c r="E94" s="661" t="s">
        <v>5881</v>
      </c>
      <c r="F94" s="664"/>
      <c r="G94" s="664"/>
      <c r="H94" s="664"/>
      <c r="I94" s="664"/>
      <c r="J94" s="664">
        <v>1</v>
      </c>
      <c r="K94" s="664">
        <v>13257</v>
      </c>
      <c r="L94" s="664"/>
      <c r="M94" s="664">
        <v>13257</v>
      </c>
      <c r="N94" s="664"/>
      <c r="O94" s="664"/>
      <c r="P94" s="677"/>
      <c r="Q94" s="665"/>
    </row>
    <row r="95" spans="1:17" ht="14.4" customHeight="1" x14ac:dyDescent="0.3">
      <c r="A95" s="660" t="s">
        <v>563</v>
      </c>
      <c r="B95" s="661" t="s">
        <v>5851</v>
      </c>
      <c r="C95" s="661" t="s">
        <v>5737</v>
      </c>
      <c r="D95" s="661" t="s">
        <v>5882</v>
      </c>
      <c r="E95" s="661" t="s">
        <v>5883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0</v>
      </c>
      <c r="P95" s="677"/>
      <c r="Q95" s="665">
        <v>0</v>
      </c>
    </row>
    <row r="96" spans="1:17" ht="14.4" customHeight="1" x14ac:dyDescent="0.3">
      <c r="A96" s="660" t="s">
        <v>563</v>
      </c>
      <c r="B96" s="661" t="s">
        <v>5884</v>
      </c>
      <c r="C96" s="661" t="s">
        <v>5885</v>
      </c>
      <c r="D96" s="661" t="s">
        <v>5886</v>
      </c>
      <c r="E96" s="661" t="s">
        <v>5887</v>
      </c>
      <c r="F96" s="664">
        <v>0.3</v>
      </c>
      <c r="G96" s="664">
        <v>29.76</v>
      </c>
      <c r="H96" s="664">
        <v>1</v>
      </c>
      <c r="I96" s="664">
        <v>99.2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563</v>
      </c>
      <c r="B97" s="661" t="s">
        <v>5884</v>
      </c>
      <c r="C97" s="661" t="s">
        <v>5885</v>
      </c>
      <c r="D97" s="661" t="s">
        <v>5888</v>
      </c>
      <c r="E97" s="661" t="s">
        <v>5889</v>
      </c>
      <c r="F97" s="664">
        <v>3.7</v>
      </c>
      <c r="G97" s="664">
        <v>44915.59</v>
      </c>
      <c r="H97" s="664">
        <v>1</v>
      </c>
      <c r="I97" s="664">
        <v>12139.348648648647</v>
      </c>
      <c r="J97" s="664"/>
      <c r="K97" s="664"/>
      <c r="L97" s="664"/>
      <c r="M97" s="664"/>
      <c r="N97" s="664">
        <v>0.6</v>
      </c>
      <c r="O97" s="664">
        <v>6878.98</v>
      </c>
      <c r="P97" s="677">
        <v>0.15315350416191795</v>
      </c>
      <c r="Q97" s="665">
        <v>11464.966666666667</v>
      </c>
    </row>
    <row r="98" spans="1:17" ht="14.4" customHeight="1" x14ac:dyDescent="0.3">
      <c r="A98" s="660" t="s">
        <v>563</v>
      </c>
      <c r="B98" s="661" t="s">
        <v>5884</v>
      </c>
      <c r="C98" s="661" t="s">
        <v>5885</v>
      </c>
      <c r="D98" s="661" t="s">
        <v>5890</v>
      </c>
      <c r="E98" s="661" t="s">
        <v>3472</v>
      </c>
      <c r="F98" s="664"/>
      <c r="G98" s="664"/>
      <c r="H98" s="664"/>
      <c r="I98" s="664"/>
      <c r="J98" s="664">
        <v>6</v>
      </c>
      <c r="K98" s="664">
        <v>662.22</v>
      </c>
      <c r="L98" s="664"/>
      <c r="M98" s="664">
        <v>110.37</v>
      </c>
      <c r="N98" s="664"/>
      <c r="O98" s="664"/>
      <c r="P98" s="677"/>
      <c r="Q98" s="665"/>
    </row>
    <row r="99" spans="1:17" ht="14.4" customHeight="1" x14ac:dyDescent="0.3">
      <c r="A99" s="660" t="s">
        <v>563</v>
      </c>
      <c r="B99" s="661" t="s">
        <v>5884</v>
      </c>
      <c r="C99" s="661" t="s">
        <v>5885</v>
      </c>
      <c r="D99" s="661" t="s">
        <v>5891</v>
      </c>
      <c r="E99" s="661" t="s">
        <v>5892</v>
      </c>
      <c r="F99" s="664">
        <v>2</v>
      </c>
      <c r="G99" s="664">
        <v>10429.64</v>
      </c>
      <c r="H99" s="664">
        <v>1</v>
      </c>
      <c r="I99" s="664">
        <v>5214.82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563</v>
      </c>
      <c r="B100" s="661" t="s">
        <v>5884</v>
      </c>
      <c r="C100" s="661" t="s">
        <v>5885</v>
      </c>
      <c r="D100" s="661" t="s">
        <v>5893</v>
      </c>
      <c r="E100" s="661" t="s">
        <v>5894</v>
      </c>
      <c r="F100" s="664">
        <v>14</v>
      </c>
      <c r="G100" s="664">
        <v>1934.79</v>
      </c>
      <c r="H100" s="664">
        <v>1</v>
      </c>
      <c r="I100" s="664">
        <v>138.19928571428571</v>
      </c>
      <c r="J100" s="664">
        <v>39</v>
      </c>
      <c r="K100" s="664">
        <v>4600.4399999999996</v>
      </c>
      <c r="L100" s="664">
        <v>2.3777464220923199</v>
      </c>
      <c r="M100" s="664">
        <v>117.96</v>
      </c>
      <c r="N100" s="664"/>
      <c r="O100" s="664"/>
      <c r="P100" s="677"/>
      <c r="Q100" s="665"/>
    </row>
    <row r="101" spans="1:17" ht="14.4" customHeight="1" x14ac:dyDescent="0.3">
      <c r="A101" s="660" t="s">
        <v>563</v>
      </c>
      <c r="B101" s="661" t="s">
        <v>5884</v>
      </c>
      <c r="C101" s="661" t="s">
        <v>5885</v>
      </c>
      <c r="D101" s="661" t="s">
        <v>5895</v>
      </c>
      <c r="E101" s="661" t="s">
        <v>5894</v>
      </c>
      <c r="F101" s="664">
        <v>33</v>
      </c>
      <c r="G101" s="664">
        <v>7487.37</v>
      </c>
      <c r="H101" s="664">
        <v>1</v>
      </c>
      <c r="I101" s="664">
        <v>226.89</v>
      </c>
      <c r="J101" s="664">
        <v>12</v>
      </c>
      <c r="K101" s="664">
        <v>955.08</v>
      </c>
      <c r="L101" s="664">
        <v>0.12755880903441397</v>
      </c>
      <c r="M101" s="664">
        <v>79.59</v>
      </c>
      <c r="N101" s="664"/>
      <c r="O101" s="664"/>
      <c r="P101" s="677"/>
      <c r="Q101" s="665"/>
    </row>
    <row r="102" spans="1:17" ht="14.4" customHeight="1" x14ac:dyDescent="0.3">
      <c r="A102" s="660" t="s">
        <v>563</v>
      </c>
      <c r="B102" s="661" t="s">
        <v>5884</v>
      </c>
      <c r="C102" s="661" t="s">
        <v>5885</v>
      </c>
      <c r="D102" s="661" t="s">
        <v>5896</v>
      </c>
      <c r="E102" s="661" t="s">
        <v>1669</v>
      </c>
      <c r="F102" s="664">
        <v>0.4</v>
      </c>
      <c r="G102" s="664">
        <v>110.28</v>
      </c>
      <c r="H102" s="664">
        <v>1</v>
      </c>
      <c r="I102" s="664">
        <v>275.7</v>
      </c>
      <c r="J102" s="664"/>
      <c r="K102" s="664"/>
      <c r="L102" s="664"/>
      <c r="M102" s="664"/>
      <c r="N102" s="664">
        <v>3.2</v>
      </c>
      <c r="O102" s="664">
        <v>996.23</v>
      </c>
      <c r="P102" s="677">
        <v>9.033641639463184</v>
      </c>
      <c r="Q102" s="665">
        <v>311.32187499999998</v>
      </c>
    </row>
    <row r="103" spans="1:17" ht="14.4" customHeight="1" x14ac:dyDescent="0.3">
      <c r="A103" s="660" t="s">
        <v>563</v>
      </c>
      <c r="B103" s="661" t="s">
        <v>5884</v>
      </c>
      <c r="C103" s="661" t="s">
        <v>5885</v>
      </c>
      <c r="D103" s="661" t="s">
        <v>5897</v>
      </c>
      <c r="E103" s="661"/>
      <c r="F103" s="664">
        <v>5</v>
      </c>
      <c r="G103" s="664">
        <v>5396.56</v>
      </c>
      <c r="H103" s="664">
        <v>1</v>
      </c>
      <c r="I103" s="664">
        <v>1079.3120000000001</v>
      </c>
      <c r="J103" s="664">
        <v>3.4</v>
      </c>
      <c r="K103" s="664">
        <v>3669.67</v>
      </c>
      <c r="L103" s="664">
        <v>0.68000170478971789</v>
      </c>
      <c r="M103" s="664">
        <v>1079.3147058823529</v>
      </c>
      <c r="N103" s="664"/>
      <c r="O103" s="664"/>
      <c r="P103" s="677"/>
      <c r="Q103" s="665"/>
    </row>
    <row r="104" spans="1:17" ht="14.4" customHeight="1" x14ac:dyDescent="0.3">
      <c r="A104" s="660" t="s">
        <v>563</v>
      </c>
      <c r="B104" s="661" t="s">
        <v>5884</v>
      </c>
      <c r="C104" s="661" t="s">
        <v>5885</v>
      </c>
      <c r="D104" s="661" t="s">
        <v>5898</v>
      </c>
      <c r="E104" s="661" t="s">
        <v>1646</v>
      </c>
      <c r="F104" s="664">
        <v>323</v>
      </c>
      <c r="G104" s="664">
        <v>20413.45</v>
      </c>
      <c r="H104" s="664">
        <v>1</v>
      </c>
      <c r="I104" s="664">
        <v>63.199535603715169</v>
      </c>
      <c r="J104" s="664">
        <v>438</v>
      </c>
      <c r="K104" s="664">
        <v>26739.899999999998</v>
      </c>
      <c r="L104" s="664">
        <v>1.3099157663207344</v>
      </c>
      <c r="M104" s="664">
        <v>61.05</v>
      </c>
      <c r="N104" s="664">
        <v>330</v>
      </c>
      <c r="O104" s="664">
        <v>19272</v>
      </c>
      <c r="P104" s="677">
        <v>0.94408343518611504</v>
      </c>
      <c r="Q104" s="665">
        <v>58.4</v>
      </c>
    </row>
    <row r="105" spans="1:17" ht="14.4" customHeight="1" x14ac:dyDescent="0.3">
      <c r="A105" s="660" t="s">
        <v>563</v>
      </c>
      <c r="B105" s="661" t="s">
        <v>5884</v>
      </c>
      <c r="C105" s="661" t="s">
        <v>5885</v>
      </c>
      <c r="D105" s="661" t="s">
        <v>5899</v>
      </c>
      <c r="E105" s="661" t="s">
        <v>1665</v>
      </c>
      <c r="F105" s="664"/>
      <c r="G105" s="664"/>
      <c r="H105" s="664"/>
      <c r="I105" s="664"/>
      <c r="J105" s="664"/>
      <c r="K105" s="664"/>
      <c r="L105" s="664"/>
      <c r="M105" s="664"/>
      <c r="N105" s="664">
        <v>1.5</v>
      </c>
      <c r="O105" s="664">
        <v>18020.099999999999</v>
      </c>
      <c r="P105" s="677"/>
      <c r="Q105" s="665">
        <v>12013.4</v>
      </c>
    </row>
    <row r="106" spans="1:17" ht="14.4" customHeight="1" x14ac:dyDescent="0.3">
      <c r="A106" s="660" t="s">
        <v>563</v>
      </c>
      <c r="B106" s="661" t="s">
        <v>5884</v>
      </c>
      <c r="C106" s="661" t="s">
        <v>5885</v>
      </c>
      <c r="D106" s="661" t="s">
        <v>5900</v>
      </c>
      <c r="E106" s="661"/>
      <c r="F106" s="664">
        <v>0.2</v>
      </c>
      <c r="G106" s="664">
        <v>87.52</v>
      </c>
      <c r="H106" s="664">
        <v>1</v>
      </c>
      <c r="I106" s="664">
        <v>437.59999999999997</v>
      </c>
      <c r="J106" s="664">
        <v>0.8</v>
      </c>
      <c r="K106" s="664">
        <v>353.16</v>
      </c>
      <c r="L106" s="664">
        <v>4.035191956124315</v>
      </c>
      <c r="M106" s="664">
        <v>441.45</v>
      </c>
      <c r="N106" s="664"/>
      <c r="O106" s="664"/>
      <c r="P106" s="677"/>
      <c r="Q106" s="665"/>
    </row>
    <row r="107" spans="1:17" ht="14.4" customHeight="1" x14ac:dyDescent="0.3">
      <c r="A107" s="660" t="s">
        <v>563</v>
      </c>
      <c r="B107" s="661" t="s">
        <v>5884</v>
      </c>
      <c r="C107" s="661" t="s">
        <v>5885</v>
      </c>
      <c r="D107" s="661" t="s">
        <v>5901</v>
      </c>
      <c r="E107" s="661" t="s">
        <v>3433</v>
      </c>
      <c r="F107" s="664">
        <v>158</v>
      </c>
      <c r="G107" s="664">
        <v>9137.58</v>
      </c>
      <c r="H107" s="664">
        <v>1</v>
      </c>
      <c r="I107" s="664">
        <v>57.832784810126583</v>
      </c>
      <c r="J107" s="664">
        <v>167</v>
      </c>
      <c r="K107" s="664">
        <v>6740.12</v>
      </c>
      <c r="L107" s="664">
        <v>0.737626373722583</v>
      </c>
      <c r="M107" s="664">
        <v>40.36</v>
      </c>
      <c r="N107" s="664">
        <v>27</v>
      </c>
      <c r="O107" s="664">
        <v>1042.47</v>
      </c>
      <c r="P107" s="677">
        <v>0.11408600526616457</v>
      </c>
      <c r="Q107" s="665">
        <v>38.61</v>
      </c>
    </row>
    <row r="108" spans="1:17" ht="14.4" customHeight="1" x14ac:dyDescent="0.3">
      <c r="A108" s="660" t="s">
        <v>563</v>
      </c>
      <c r="B108" s="661" t="s">
        <v>5884</v>
      </c>
      <c r="C108" s="661" t="s">
        <v>5885</v>
      </c>
      <c r="D108" s="661" t="s">
        <v>5902</v>
      </c>
      <c r="E108" s="661" t="s">
        <v>1704</v>
      </c>
      <c r="F108" s="664">
        <v>46.300000000000004</v>
      </c>
      <c r="G108" s="664">
        <v>18714.46</v>
      </c>
      <c r="H108" s="664">
        <v>1</v>
      </c>
      <c r="I108" s="664">
        <v>404.19999999999993</v>
      </c>
      <c r="J108" s="664">
        <v>62.8</v>
      </c>
      <c r="K108" s="664">
        <v>25383.77</v>
      </c>
      <c r="L108" s="664">
        <v>1.3563720246269464</v>
      </c>
      <c r="M108" s="664">
        <v>404.20015923566882</v>
      </c>
      <c r="N108" s="664">
        <v>68.5</v>
      </c>
      <c r="O108" s="664">
        <v>26483.94</v>
      </c>
      <c r="P108" s="677">
        <v>1.4151591870671127</v>
      </c>
      <c r="Q108" s="665">
        <v>386.62686131386857</v>
      </c>
    </row>
    <row r="109" spans="1:17" ht="14.4" customHeight="1" x14ac:dyDescent="0.3">
      <c r="A109" s="660" t="s">
        <v>563</v>
      </c>
      <c r="B109" s="661" t="s">
        <v>5884</v>
      </c>
      <c r="C109" s="661" t="s">
        <v>5885</v>
      </c>
      <c r="D109" s="661" t="s">
        <v>5903</v>
      </c>
      <c r="E109" s="661" t="s">
        <v>5904</v>
      </c>
      <c r="F109" s="664">
        <v>3</v>
      </c>
      <c r="G109" s="664">
        <v>174.03</v>
      </c>
      <c r="H109" s="664">
        <v>1</v>
      </c>
      <c r="I109" s="664">
        <v>58.01</v>
      </c>
      <c r="J109" s="664">
        <v>32</v>
      </c>
      <c r="K109" s="664">
        <v>1291.52</v>
      </c>
      <c r="L109" s="664">
        <v>7.4212492099063381</v>
      </c>
      <c r="M109" s="664">
        <v>40.36</v>
      </c>
      <c r="N109" s="664"/>
      <c r="O109" s="664"/>
      <c r="P109" s="677"/>
      <c r="Q109" s="665"/>
    </row>
    <row r="110" spans="1:17" ht="14.4" customHeight="1" x14ac:dyDescent="0.3">
      <c r="A110" s="660" t="s">
        <v>563</v>
      </c>
      <c r="B110" s="661" t="s">
        <v>5884</v>
      </c>
      <c r="C110" s="661" t="s">
        <v>5885</v>
      </c>
      <c r="D110" s="661" t="s">
        <v>2251</v>
      </c>
      <c r="E110" s="661" t="s">
        <v>2923</v>
      </c>
      <c r="F110" s="664">
        <v>2</v>
      </c>
      <c r="G110" s="664">
        <v>13793</v>
      </c>
      <c r="H110" s="664">
        <v>1</v>
      </c>
      <c r="I110" s="664">
        <v>6896.5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563</v>
      </c>
      <c r="B111" s="661" t="s">
        <v>5884</v>
      </c>
      <c r="C111" s="661" t="s">
        <v>5885</v>
      </c>
      <c r="D111" s="661" t="s">
        <v>5905</v>
      </c>
      <c r="E111" s="661" t="s">
        <v>3482</v>
      </c>
      <c r="F111" s="664">
        <v>3</v>
      </c>
      <c r="G111" s="664">
        <v>142.5</v>
      </c>
      <c r="H111" s="664">
        <v>1</v>
      </c>
      <c r="I111" s="664">
        <v>47.5</v>
      </c>
      <c r="J111" s="664">
        <v>2</v>
      </c>
      <c r="K111" s="664">
        <v>95</v>
      </c>
      <c r="L111" s="664">
        <v>0.66666666666666663</v>
      </c>
      <c r="M111" s="664">
        <v>47.5</v>
      </c>
      <c r="N111" s="664"/>
      <c r="O111" s="664"/>
      <c r="P111" s="677"/>
      <c r="Q111" s="665"/>
    </row>
    <row r="112" spans="1:17" ht="14.4" customHeight="1" x14ac:dyDescent="0.3">
      <c r="A112" s="660" t="s">
        <v>563</v>
      </c>
      <c r="B112" s="661" t="s">
        <v>5884</v>
      </c>
      <c r="C112" s="661" t="s">
        <v>5885</v>
      </c>
      <c r="D112" s="661" t="s">
        <v>5906</v>
      </c>
      <c r="E112" s="661" t="s">
        <v>5907</v>
      </c>
      <c r="F112" s="664">
        <v>11.399999999999999</v>
      </c>
      <c r="G112" s="664">
        <v>6558.42</v>
      </c>
      <c r="H112" s="664">
        <v>1</v>
      </c>
      <c r="I112" s="664">
        <v>575.30000000000007</v>
      </c>
      <c r="J112" s="664">
        <v>10.1</v>
      </c>
      <c r="K112" s="664">
        <v>5810.5300000000007</v>
      </c>
      <c r="L112" s="664">
        <v>0.88596491228070184</v>
      </c>
      <c r="M112" s="664">
        <v>575.30000000000007</v>
      </c>
      <c r="N112" s="664">
        <v>0.3</v>
      </c>
      <c r="O112" s="664">
        <v>165.09</v>
      </c>
      <c r="P112" s="677">
        <v>2.517222135819298E-2</v>
      </c>
      <c r="Q112" s="665">
        <v>550.30000000000007</v>
      </c>
    </row>
    <row r="113" spans="1:17" ht="14.4" customHeight="1" x14ac:dyDescent="0.3">
      <c r="A113" s="660" t="s">
        <v>563</v>
      </c>
      <c r="B113" s="661" t="s">
        <v>5884</v>
      </c>
      <c r="C113" s="661" t="s">
        <v>5885</v>
      </c>
      <c r="D113" s="661" t="s">
        <v>5908</v>
      </c>
      <c r="E113" s="661" t="s">
        <v>2214</v>
      </c>
      <c r="F113" s="664"/>
      <c r="G113" s="664"/>
      <c r="H113" s="664"/>
      <c r="I113" s="664"/>
      <c r="J113" s="664">
        <v>6</v>
      </c>
      <c r="K113" s="664">
        <v>484.38</v>
      </c>
      <c r="L113" s="664"/>
      <c r="M113" s="664">
        <v>80.73</v>
      </c>
      <c r="N113" s="664"/>
      <c r="O113" s="664"/>
      <c r="P113" s="677"/>
      <c r="Q113" s="665"/>
    </row>
    <row r="114" spans="1:17" ht="14.4" customHeight="1" x14ac:dyDescent="0.3">
      <c r="A114" s="660" t="s">
        <v>563</v>
      </c>
      <c r="B114" s="661" t="s">
        <v>5884</v>
      </c>
      <c r="C114" s="661" t="s">
        <v>5885</v>
      </c>
      <c r="D114" s="661" t="s">
        <v>5909</v>
      </c>
      <c r="E114" s="661" t="s">
        <v>3407</v>
      </c>
      <c r="F114" s="664"/>
      <c r="G114" s="664"/>
      <c r="H114" s="664"/>
      <c r="I114" s="664"/>
      <c r="J114" s="664">
        <v>15.3</v>
      </c>
      <c r="K114" s="664">
        <v>4321.74</v>
      </c>
      <c r="L114" s="664"/>
      <c r="M114" s="664">
        <v>282.46666666666664</v>
      </c>
      <c r="N114" s="664">
        <v>22.6</v>
      </c>
      <c r="O114" s="664">
        <v>6106.25</v>
      </c>
      <c r="P114" s="677"/>
      <c r="Q114" s="665">
        <v>270.18805309734512</v>
      </c>
    </row>
    <row r="115" spans="1:17" ht="14.4" customHeight="1" x14ac:dyDescent="0.3">
      <c r="A115" s="660" t="s">
        <v>563</v>
      </c>
      <c r="B115" s="661" t="s">
        <v>5884</v>
      </c>
      <c r="C115" s="661" t="s">
        <v>5885</v>
      </c>
      <c r="D115" s="661" t="s">
        <v>5910</v>
      </c>
      <c r="E115" s="661" t="s">
        <v>5911</v>
      </c>
      <c r="F115" s="664"/>
      <c r="G115" s="664"/>
      <c r="H115" s="664"/>
      <c r="I115" s="664"/>
      <c r="J115" s="664"/>
      <c r="K115" s="664"/>
      <c r="L115" s="664"/>
      <c r="M115" s="664"/>
      <c r="N115" s="664">
        <v>1.6</v>
      </c>
      <c r="O115" s="664">
        <v>216.16</v>
      </c>
      <c r="P115" s="677"/>
      <c r="Q115" s="665">
        <v>135.1</v>
      </c>
    </row>
    <row r="116" spans="1:17" ht="14.4" customHeight="1" x14ac:dyDescent="0.3">
      <c r="A116" s="660" t="s">
        <v>563</v>
      </c>
      <c r="B116" s="661" t="s">
        <v>5884</v>
      </c>
      <c r="C116" s="661" t="s">
        <v>5885</v>
      </c>
      <c r="D116" s="661" t="s">
        <v>5912</v>
      </c>
      <c r="E116" s="661" t="s">
        <v>3415</v>
      </c>
      <c r="F116" s="664">
        <v>27.7</v>
      </c>
      <c r="G116" s="664">
        <v>10498.95</v>
      </c>
      <c r="H116" s="664">
        <v>1</v>
      </c>
      <c r="I116" s="664">
        <v>379.02346570397117</v>
      </c>
      <c r="J116" s="664">
        <v>28.599999999999998</v>
      </c>
      <c r="K116" s="664">
        <v>10860.85</v>
      </c>
      <c r="L116" s="664">
        <v>1.0344701136780345</v>
      </c>
      <c r="M116" s="664">
        <v>379.75000000000006</v>
      </c>
      <c r="N116" s="664">
        <v>29.799999999999997</v>
      </c>
      <c r="O116" s="664">
        <v>10824.849999999999</v>
      </c>
      <c r="P116" s="677">
        <v>1.0310411993580308</v>
      </c>
      <c r="Q116" s="665">
        <v>363.25</v>
      </c>
    </row>
    <row r="117" spans="1:17" ht="14.4" customHeight="1" x14ac:dyDescent="0.3">
      <c r="A117" s="660" t="s">
        <v>563</v>
      </c>
      <c r="B117" s="661" t="s">
        <v>5884</v>
      </c>
      <c r="C117" s="661" t="s">
        <v>5885</v>
      </c>
      <c r="D117" s="661" t="s">
        <v>5913</v>
      </c>
      <c r="E117" s="661" t="s">
        <v>5914</v>
      </c>
      <c r="F117" s="664">
        <v>1</v>
      </c>
      <c r="G117" s="664">
        <v>6257.79</v>
      </c>
      <c r="H117" s="664">
        <v>1</v>
      </c>
      <c r="I117" s="664">
        <v>6257.79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563</v>
      </c>
      <c r="B118" s="661" t="s">
        <v>5884</v>
      </c>
      <c r="C118" s="661" t="s">
        <v>5885</v>
      </c>
      <c r="D118" s="661" t="s">
        <v>5915</v>
      </c>
      <c r="E118" s="661" t="s">
        <v>5916</v>
      </c>
      <c r="F118" s="664">
        <v>1</v>
      </c>
      <c r="G118" s="664">
        <v>40.950000000000003</v>
      </c>
      <c r="H118" s="664">
        <v>1</v>
      </c>
      <c r="I118" s="664">
        <v>40.950000000000003</v>
      </c>
      <c r="J118" s="664">
        <v>54</v>
      </c>
      <c r="K118" s="664">
        <v>3845.88</v>
      </c>
      <c r="L118" s="664">
        <v>93.91648351648351</v>
      </c>
      <c r="M118" s="664">
        <v>71.22</v>
      </c>
      <c r="N118" s="664">
        <v>20</v>
      </c>
      <c r="O118" s="664">
        <v>1362.4</v>
      </c>
      <c r="P118" s="677">
        <v>33.269841269841272</v>
      </c>
      <c r="Q118" s="665">
        <v>68.12</v>
      </c>
    </row>
    <row r="119" spans="1:17" ht="14.4" customHeight="1" x14ac:dyDescent="0.3">
      <c r="A119" s="660" t="s">
        <v>563</v>
      </c>
      <c r="B119" s="661" t="s">
        <v>5884</v>
      </c>
      <c r="C119" s="661" t="s">
        <v>5885</v>
      </c>
      <c r="D119" s="661" t="s">
        <v>5917</v>
      </c>
      <c r="E119" s="661" t="s">
        <v>5918</v>
      </c>
      <c r="F119" s="664"/>
      <c r="G119" s="664"/>
      <c r="H119" s="664"/>
      <c r="I119" s="664"/>
      <c r="J119" s="664"/>
      <c r="K119" s="664"/>
      <c r="L119" s="664"/>
      <c r="M119" s="664"/>
      <c r="N119" s="664">
        <v>1</v>
      </c>
      <c r="O119" s="664">
        <v>19.59</v>
      </c>
      <c r="P119" s="677"/>
      <c r="Q119" s="665">
        <v>19.59</v>
      </c>
    </row>
    <row r="120" spans="1:17" ht="14.4" customHeight="1" x14ac:dyDescent="0.3">
      <c r="A120" s="660" t="s">
        <v>563</v>
      </c>
      <c r="B120" s="661" t="s">
        <v>5884</v>
      </c>
      <c r="C120" s="661" t="s">
        <v>5885</v>
      </c>
      <c r="D120" s="661" t="s">
        <v>5919</v>
      </c>
      <c r="E120" s="661" t="s">
        <v>3468</v>
      </c>
      <c r="F120" s="664">
        <v>0.7</v>
      </c>
      <c r="G120" s="664">
        <v>2748.13</v>
      </c>
      <c r="H120" s="664">
        <v>1</v>
      </c>
      <c r="I120" s="664">
        <v>3925.9000000000005</v>
      </c>
      <c r="J120" s="664">
        <v>4.7</v>
      </c>
      <c r="K120" s="664">
        <v>18451.73</v>
      </c>
      <c r="L120" s="664">
        <v>6.7142857142857135</v>
      </c>
      <c r="M120" s="664">
        <v>3925.8999999999996</v>
      </c>
      <c r="N120" s="664"/>
      <c r="O120" s="664"/>
      <c r="P120" s="677"/>
      <c r="Q120" s="665"/>
    </row>
    <row r="121" spans="1:17" ht="14.4" customHeight="1" x14ac:dyDescent="0.3">
      <c r="A121" s="660" t="s">
        <v>563</v>
      </c>
      <c r="B121" s="661" t="s">
        <v>5884</v>
      </c>
      <c r="C121" s="661" t="s">
        <v>5885</v>
      </c>
      <c r="D121" s="661" t="s">
        <v>5920</v>
      </c>
      <c r="E121" s="661" t="s">
        <v>5921</v>
      </c>
      <c r="F121" s="664">
        <v>6</v>
      </c>
      <c r="G121" s="664">
        <v>1623.24</v>
      </c>
      <c r="H121" s="664">
        <v>1</v>
      </c>
      <c r="I121" s="664">
        <v>270.54000000000002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563</v>
      </c>
      <c r="B122" s="661" t="s">
        <v>5884</v>
      </c>
      <c r="C122" s="661" t="s">
        <v>5885</v>
      </c>
      <c r="D122" s="661" t="s">
        <v>5922</v>
      </c>
      <c r="E122" s="661" t="s">
        <v>5923</v>
      </c>
      <c r="F122" s="664"/>
      <c r="G122" s="664"/>
      <c r="H122" s="664"/>
      <c r="I122" s="664"/>
      <c r="J122" s="664">
        <v>28</v>
      </c>
      <c r="K122" s="664">
        <v>3208.24</v>
      </c>
      <c r="L122" s="664"/>
      <c r="M122" s="664">
        <v>114.58</v>
      </c>
      <c r="N122" s="664"/>
      <c r="O122" s="664"/>
      <c r="P122" s="677"/>
      <c r="Q122" s="665"/>
    </row>
    <row r="123" spans="1:17" ht="14.4" customHeight="1" x14ac:dyDescent="0.3">
      <c r="A123" s="660" t="s">
        <v>563</v>
      </c>
      <c r="B123" s="661" t="s">
        <v>5884</v>
      </c>
      <c r="C123" s="661" t="s">
        <v>5885</v>
      </c>
      <c r="D123" s="661" t="s">
        <v>5924</v>
      </c>
      <c r="E123" s="661" t="s">
        <v>5925</v>
      </c>
      <c r="F123" s="664">
        <v>12</v>
      </c>
      <c r="G123" s="664">
        <v>2749.92</v>
      </c>
      <c r="H123" s="664">
        <v>1</v>
      </c>
      <c r="I123" s="664">
        <v>229.16</v>
      </c>
      <c r="J123" s="664"/>
      <c r="K123" s="664"/>
      <c r="L123" s="664"/>
      <c r="M123" s="664"/>
      <c r="N123" s="664">
        <v>10</v>
      </c>
      <c r="O123" s="664">
        <v>2192</v>
      </c>
      <c r="P123" s="677">
        <v>0.79711409786466514</v>
      </c>
      <c r="Q123" s="665">
        <v>219.2</v>
      </c>
    </row>
    <row r="124" spans="1:17" ht="14.4" customHeight="1" x14ac:dyDescent="0.3">
      <c r="A124" s="660" t="s">
        <v>563</v>
      </c>
      <c r="B124" s="661" t="s">
        <v>5884</v>
      </c>
      <c r="C124" s="661" t="s">
        <v>5885</v>
      </c>
      <c r="D124" s="661" t="s">
        <v>5926</v>
      </c>
      <c r="E124" s="661" t="s">
        <v>5927</v>
      </c>
      <c r="F124" s="664">
        <v>4</v>
      </c>
      <c r="G124" s="664">
        <v>14143.36</v>
      </c>
      <c r="H124" s="664">
        <v>1</v>
      </c>
      <c r="I124" s="664">
        <v>3535.84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563</v>
      </c>
      <c r="B125" s="661" t="s">
        <v>5884</v>
      </c>
      <c r="C125" s="661" t="s">
        <v>5885</v>
      </c>
      <c r="D125" s="661" t="s">
        <v>5928</v>
      </c>
      <c r="E125" s="661" t="s">
        <v>5929</v>
      </c>
      <c r="F125" s="664"/>
      <c r="G125" s="664"/>
      <c r="H125" s="664"/>
      <c r="I125" s="664"/>
      <c r="J125" s="664">
        <v>2</v>
      </c>
      <c r="K125" s="664">
        <v>434.02</v>
      </c>
      <c r="L125" s="664"/>
      <c r="M125" s="664">
        <v>217.01</v>
      </c>
      <c r="N125" s="664"/>
      <c r="O125" s="664"/>
      <c r="P125" s="677"/>
      <c r="Q125" s="665"/>
    </row>
    <row r="126" spans="1:17" ht="14.4" customHeight="1" x14ac:dyDescent="0.3">
      <c r="A126" s="660" t="s">
        <v>563</v>
      </c>
      <c r="B126" s="661" t="s">
        <v>5884</v>
      </c>
      <c r="C126" s="661" t="s">
        <v>5885</v>
      </c>
      <c r="D126" s="661" t="s">
        <v>5930</v>
      </c>
      <c r="E126" s="661" t="s">
        <v>1693</v>
      </c>
      <c r="F126" s="664">
        <v>5.0999999999999996</v>
      </c>
      <c r="G126" s="664">
        <v>494.01</v>
      </c>
      <c r="H126" s="664">
        <v>1</v>
      </c>
      <c r="I126" s="664">
        <v>96.864705882352951</v>
      </c>
      <c r="J126" s="664">
        <v>4.2</v>
      </c>
      <c r="K126" s="664">
        <v>407.22</v>
      </c>
      <c r="L126" s="664">
        <v>0.82431529726118913</v>
      </c>
      <c r="M126" s="664">
        <v>96.957142857142856</v>
      </c>
      <c r="N126" s="664">
        <v>5.4</v>
      </c>
      <c r="O126" s="664">
        <v>500.8</v>
      </c>
      <c r="P126" s="677">
        <v>1.0137446610392502</v>
      </c>
      <c r="Q126" s="665">
        <v>92.740740740740733</v>
      </c>
    </row>
    <row r="127" spans="1:17" ht="14.4" customHeight="1" x14ac:dyDescent="0.3">
      <c r="A127" s="660" t="s">
        <v>563</v>
      </c>
      <c r="B127" s="661" t="s">
        <v>5884</v>
      </c>
      <c r="C127" s="661" t="s">
        <v>5885</v>
      </c>
      <c r="D127" s="661" t="s">
        <v>5931</v>
      </c>
      <c r="E127" s="661" t="s">
        <v>5932</v>
      </c>
      <c r="F127" s="664">
        <v>1</v>
      </c>
      <c r="G127" s="664">
        <v>1345.88</v>
      </c>
      <c r="H127" s="664">
        <v>1</v>
      </c>
      <c r="I127" s="664">
        <v>1345.88</v>
      </c>
      <c r="J127" s="664">
        <v>5</v>
      </c>
      <c r="K127" s="664">
        <v>6729.4000000000005</v>
      </c>
      <c r="L127" s="664">
        <v>5</v>
      </c>
      <c r="M127" s="664">
        <v>1345.88</v>
      </c>
      <c r="N127" s="664"/>
      <c r="O127" s="664"/>
      <c r="P127" s="677"/>
      <c r="Q127" s="665"/>
    </row>
    <row r="128" spans="1:17" ht="14.4" customHeight="1" x14ac:dyDescent="0.3">
      <c r="A128" s="660" t="s">
        <v>563</v>
      </c>
      <c r="B128" s="661" t="s">
        <v>5884</v>
      </c>
      <c r="C128" s="661" t="s">
        <v>5885</v>
      </c>
      <c r="D128" s="661" t="s">
        <v>5933</v>
      </c>
      <c r="E128" s="661" t="s">
        <v>5934</v>
      </c>
      <c r="F128" s="664"/>
      <c r="G128" s="664"/>
      <c r="H128" s="664"/>
      <c r="I128" s="664"/>
      <c r="J128" s="664">
        <v>0.1</v>
      </c>
      <c r="K128" s="664">
        <v>165.15</v>
      </c>
      <c r="L128" s="664"/>
      <c r="M128" s="664">
        <v>1651.5</v>
      </c>
      <c r="N128" s="664"/>
      <c r="O128" s="664"/>
      <c r="P128" s="677"/>
      <c r="Q128" s="665"/>
    </row>
    <row r="129" spans="1:17" ht="14.4" customHeight="1" x14ac:dyDescent="0.3">
      <c r="A129" s="660" t="s">
        <v>563</v>
      </c>
      <c r="B129" s="661" t="s">
        <v>5884</v>
      </c>
      <c r="C129" s="661" t="s">
        <v>5885</v>
      </c>
      <c r="D129" s="661" t="s">
        <v>5935</v>
      </c>
      <c r="E129" s="661" t="s">
        <v>1735</v>
      </c>
      <c r="F129" s="664"/>
      <c r="G129" s="664"/>
      <c r="H129" s="664"/>
      <c r="I129" s="664"/>
      <c r="J129" s="664"/>
      <c r="K129" s="664"/>
      <c r="L129" s="664"/>
      <c r="M129" s="664"/>
      <c r="N129" s="664">
        <v>1.6</v>
      </c>
      <c r="O129" s="664">
        <v>617.67999999999995</v>
      </c>
      <c r="P129" s="677"/>
      <c r="Q129" s="665">
        <v>386.04999999999995</v>
      </c>
    </row>
    <row r="130" spans="1:17" ht="14.4" customHeight="1" x14ac:dyDescent="0.3">
      <c r="A130" s="660" t="s">
        <v>563</v>
      </c>
      <c r="B130" s="661" t="s">
        <v>5884</v>
      </c>
      <c r="C130" s="661" t="s">
        <v>5885</v>
      </c>
      <c r="D130" s="661" t="s">
        <v>5936</v>
      </c>
      <c r="E130" s="661" t="s">
        <v>1690</v>
      </c>
      <c r="F130" s="664">
        <v>0.2</v>
      </c>
      <c r="G130" s="664">
        <v>229.99</v>
      </c>
      <c r="H130" s="664">
        <v>1</v>
      </c>
      <c r="I130" s="664">
        <v>1149.95</v>
      </c>
      <c r="J130" s="664">
        <v>0.6</v>
      </c>
      <c r="K130" s="664">
        <v>484.35</v>
      </c>
      <c r="L130" s="664">
        <v>2.105961128744728</v>
      </c>
      <c r="M130" s="664">
        <v>807.25000000000011</v>
      </c>
      <c r="N130" s="664">
        <v>0.9</v>
      </c>
      <c r="O130" s="664">
        <v>694.93</v>
      </c>
      <c r="P130" s="677">
        <v>3.0215661550502193</v>
      </c>
      <c r="Q130" s="665">
        <v>772.14444444444439</v>
      </c>
    </row>
    <row r="131" spans="1:17" ht="14.4" customHeight="1" x14ac:dyDescent="0.3">
      <c r="A131" s="660" t="s">
        <v>563</v>
      </c>
      <c r="B131" s="661" t="s">
        <v>5884</v>
      </c>
      <c r="C131" s="661" t="s">
        <v>5885</v>
      </c>
      <c r="D131" s="661" t="s">
        <v>5937</v>
      </c>
      <c r="E131" s="661" t="s">
        <v>5938</v>
      </c>
      <c r="F131" s="664">
        <v>0.7</v>
      </c>
      <c r="G131" s="664">
        <v>438.97</v>
      </c>
      <c r="H131" s="664">
        <v>1</v>
      </c>
      <c r="I131" s="664">
        <v>627.1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563</v>
      </c>
      <c r="B132" s="661" t="s">
        <v>5884</v>
      </c>
      <c r="C132" s="661" t="s">
        <v>5885</v>
      </c>
      <c r="D132" s="661" t="s">
        <v>5939</v>
      </c>
      <c r="E132" s="661" t="s">
        <v>5940</v>
      </c>
      <c r="F132" s="664"/>
      <c r="G132" s="664"/>
      <c r="H132" s="664"/>
      <c r="I132" s="664"/>
      <c r="J132" s="664">
        <v>0.17</v>
      </c>
      <c r="K132" s="664">
        <v>616.77</v>
      </c>
      <c r="L132" s="664"/>
      <c r="M132" s="664">
        <v>3628.0588235294113</v>
      </c>
      <c r="N132" s="664"/>
      <c r="O132" s="664"/>
      <c r="P132" s="677"/>
      <c r="Q132" s="665"/>
    </row>
    <row r="133" spans="1:17" ht="14.4" customHeight="1" x14ac:dyDescent="0.3">
      <c r="A133" s="660" t="s">
        <v>563</v>
      </c>
      <c r="B133" s="661" t="s">
        <v>5884</v>
      </c>
      <c r="C133" s="661" t="s">
        <v>5885</v>
      </c>
      <c r="D133" s="661" t="s">
        <v>5941</v>
      </c>
      <c r="E133" s="661" t="s">
        <v>596</v>
      </c>
      <c r="F133" s="664"/>
      <c r="G133" s="664"/>
      <c r="H133" s="664"/>
      <c r="I133" s="664"/>
      <c r="J133" s="664"/>
      <c r="K133" s="664"/>
      <c r="L133" s="664"/>
      <c r="M133" s="664"/>
      <c r="N133" s="664">
        <v>3.4000000000000004</v>
      </c>
      <c r="O133" s="664">
        <v>1985.4299999999998</v>
      </c>
      <c r="P133" s="677"/>
      <c r="Q133" s="665">
        <v>583.94999999999993</v>
      </c>
    </row>
    <row r="134" spans="1:17" ht="14.4" customHeight="1" x14ac:dyDescent="0.3">
      <c r="A134" s="660" t="s">
        <v>563</v>
      </c>
      <c r="B134" s="661" t="s">
        <v>5884</v>
      </c>
      <c r="C134" s="661" t="s">
        <v>5885</v>
      </c>
      <c r="D134" s="661" t="s">
        <v>5942</v>
      </c>
      <c r="E134" s="661" t="s">
        <v>5943</v>
      </c>
      <c r="F134" s="664"/>
      <c r="G134" s="664"/>
      <c r="H134" s="664"/>
      <c r="I134" s="664"/>
      <c r="J134" s="664">
        <v>1.1000000000000001</v>
      </c>
      <c r="K134" s="664">
        <v>4318.49</v>
      </c>
      <c r="L134" s="664"/>
      <c r="M134" s="664">
        <v>3925.8999999999996</v>
      </c>
      <c r="N134" s="664"/>
      <c r="O134" s="664"/>
      <c r="P134" s="677"/>
      <c r="Q134" s="665"/>
    </row>
    <row r="135" spans="1:17" ht="14.4" customHeight="1" x14ac:dyDescent="0.3">
      <c r="A135" s="660" t="s">
        <v>563</v>
      </c>
      <c r="B135" s="661" t="s">
        <v>5884</v>
      </c>
      <c r="C135" s="661" t="s">
        <v>5944</v>
      </c>
      <c r="D135" s="661" t="s">
        <v>5945</v>
      </c>
      <c r="E135" s="661" t="s">
        <v>5946</v>
      </c>
      <c r="F135" s="664">
        <v>123</v>
      </c>
      <c r="G135" s="664">
        <v>332748.63</v>
      </c>
      <c r="H135" s="664">
        <v>1</v>
      </c>
      <c r="I135" s="664">
        <v>2705.2734146341463</v>
      </c>
      <c r="J135" s="664">
        <v>150</v>
      </c>
      <c r="K135" s="664">
        <v>409306.5</v>
      </c>
      <c r="L135" s="664">
        <v>1.2300771907009804</v>
      </c>
      <c r="M135" s="664">
        <v>2728.71</v>
      </c>
      <c r="N135" s="664">
        <v>146</v>
      </c>
      <c r="O135" s="664">
        <v>398391.66000000003</v>
      </c>
      <c r="P135" s="677">
        <v>1.1972751322822877</v>
      </c>
      <c r="Q135" s="665">
        <v>2728.71</v>
      </c>
    </row>
    <row r="136" spans="1:17" ht="14.4" customHeight="1" x14ac:dyDescent="0.3">
      <c r="A136" s="660" t="s">
        <v>563</v>
      </c>
      <c r="B136" s="661" t="s">
        <v>5884</v>
      </c>
      <c r="C136" s="661" t="s">
        <v>5944</v>
      </c>
      <c r="D136" s="661" t="s">
        <v>5947</v>
      </c>
      <c r="E136" s="661" t="s">
        <v>5948</v>
      </c>
      <c r="F136" s="664">
        <v>2</v>
      </c>
      <c r="G136" s="664">
        <v>19372.2</v>
      </c>
      <c r="H136" s="664">
        <v>1</v>
      </c>
      <c r="I136" s="664">
        <v>9686.1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563</v>
      </c>
      <c r="B137" s="661" t="s">
        <v>5884</v>
      </c>
      <c r="C137" s="661" t="s">
        <v>5944</v>
      </c>
      <c r="D137" s="661" t="s">
        <v>5949</v>
      </c>
      <c r="E137" s="661" t="s">
        <v>5950</v>
      </c>
      <c r="F137" s="664">
        <v>30</v>
      </c>
      <c r="G137" s="664">
        <v>27547.14</v>
      </c>
      <c r="H137" s="664">
        <v>1</v>
      </c>
      <c r="I137" s="664">
        <v>918.23799999999994</v>
      </c>
      <c r="J137" s="664">
        <v>45</v>
      </c>
      <c r="K137" s="664">
        <v>41650.649999999994</v>
      </c>
      <c r="L137" s="664">
        <v>1.511977286934324</v>
      </c>
      <c r="M137" s="664">
        <v>925.56999999999982</v>
      </c>
      <c r="N137" s="664">
        <v>20</v>
      </c>
      <c r="O137" s="664">
        <v>18511.400000000001</v>
      </c>
      <c r="P137" s="677">
        <v>0.67198990530414415</v>
      </c>
      <c r="Q137" s="665">
        <v>925.57</v>
      </c>
    </row>
    <row r="138" spans="1:17" ht="14.4" customHeight="1" x14ac:dyDescent="0.3">
      <c r="A138" s="660" t="s">
        <v>563</v>
      </c>
      <c r="B138" s="661" t="s">
        <v>5884</v>
      </c>
      <c r="C138" s="661" t="s">
        <v>5951</v>
      </c>
      <c r="D138" s="661" t="s">
        <v>5952</v>
      </c>
      <c r="E138" s="661" t="s">
        <v>5953</v>
      </c>
      <c r="F138" s="664"/>
      <c r="G138" s="664"/>
      <c r="H138" s="664"/>
      <c r="I138" s="664"/>
      <c r="J138" s="664">
        <v>4</v>
      </c>
      <c r="K138" s="664">
        <v>9240</v>
      </c>
      <c r="L138" s="664"/>
      <c r="M138" s="664">
        <v>2310</v>
      </c>
      <c r="N138" s="664">
        <v>4</v>
      </c>
      <c r="O138" s="664">
        <v>9240</v>
      </c>
      <c r="P138" s="677"/>
      <c r="Q138" s="665">
        <v>2310</v>
      </c>
    </row>
    <row r="139" spans="1:17" ht="14.4" customHeight="1" x14ac:dyDescent="0.3">
      <c r="A139" s="660" t="s">
        <v>563</v>
      </c>
      <c r="B139" s="661" t="s">
        <v>5884</v>
      </c>
      <c r="C139" s="661" t="s">
        <v>5951</v>
      </c>
      <c r="D139" s="661" t="s">
        <v>5954</v>
      </c>
      <c r="E139" s="661" t="s">
        <v>5955</v>
      </c>
      <c r="F139" s="664">
        <v>16</v>
      </c>
      <c r="G139" s="664">
        <v>720343.52</v>
      </c>
      <c r="H139" s="664">
        <v>1</v>
      </c>
      <c r="I139" s="664">
        <v>45021.47</v>
      </c>
      <c r="J139" s="664">
        <v>15</v>
      </c>
      <c r="K139" s="664">
        <v>675322.04999999993</v>
      </c>
      <c r="L139" s="664">
        <v>0.93749999999999989</v>
      </c>
      <c r="M139" s="664">
        <v>45021.469999999994</v>
      </c>
      <c r="N139" s="664">
        <v>5</v>
      </c>
      <c r="O139" s="664">
        <v>225107.35</v>
      </c>
      <c r="P139" s="677">
        <v>0.3125</v>
      </c>
      <c r="Q139" s="665">
        <v>45021.47</v>
      </c>
    </row>
    <row r="140" spans="1:17" ht="14.4" customHeight="1" x14ac:dyDescent="0.3">
      <c r="A140" s="660" t="s">
        <v>563</v>
      </c>
      <c r="B140" s="661" t="s">
        <v>5884</v>
      </c>
      <c r="C140" s="661" t="s">
        <v>5951</v>
      </c>
      <c r="D140" s="661" t="s">
        <v>5956</v>
      </c>
      <c r="E140" s="661" t="s">
        <v>5957</v>
      </c>
      <c r="F140" s="664">
        <v>7</v>
      </c>
      <c r="G140" s="664">
        <v>499628.56999999995</v>
      </c>
      <c r="H140" s="664">
        <v>1</v>
      </c>
      <c r="I140" s="664">
        <v>71375.509999999995</v>
      </c>
      <c r="J140" s="664">
        <v>2</v>
      </c>
      <c r="K140" s="664">
        <v>142751.01999999999</v>
      </c>
      <c r="L140" s="664">
        <v>0.2857142857142857</v>
      </c>
      <c r="M140" s="664">
        <v>71375.509999999995</v>
      </c>
      <c r="N140" s="664"/>
      <c r="O140" s="664"/>
      <c r="P140" s="677"/>
      <c r="Q140" s="665"/>
    </row>
    <row r="141" spans="1:17" ht="14.4" customHeight="1" x14ac:dyDescent="0.3">
      <c r="A141" s="660" t="s">
        <v>563</v>
      </c>
      <c r="B141" s="661" t="s">
        <v>5884</v>
      </c>
      <c r="C141" s="661" t="s">
        <v>5951</v>
      </c>
      <c r="D141" s="661" t="s">
        <v>5958</v>
      </c>
      <c r="E141" s="661" t="s">
        <v>5959</v>
      </c>
      <c r="F141" s="664">
        <v>2</v>
      </c>
      <c r="G141" s="664">
        <v>89162.5</v>
      </c>
      <c r="H141" s="664">
        <v>1</v>
      </c>
      <c r="I141" s="664">
        <v>44581.25</v>
      </c>
      <c r="J141" s="664"/>
      <c r="K141" s="664"/>
      <c r="L141" s="664"/>
      <c r="M141" s="664"/>
      <c r="N141" s="664">
        <v>1</v>
      </c>
      <c r="O141" s="664">
        <v>44581.25</v>
      </c>
      <c r="P141" s="677">
        <v>0.5</v>
      </c>
      <c r="Q141" s="665">
        <v>44581.25</v>
      </c>
    </row>
    <row r="142" spans="1:17" ht="14.4" customHeight="1" x14ac:dyDescent="0.3">
      <c r="A142" s="660" t="s">
        <v>563</v>
      </c>
      <c r="B142" s="661" t="s">
        <v>5884</v>
      </c>
      <c r="C142" s="661" t="s">
        <v>5951</v>
      </c>
      <c r="D142" s="661" t="s">
        <v>5960</v>
      </c>
      <c r="E142" s="661" t="s">
        <v>5961</v>
      </c>
      <c r="F142" s="664">
        <v>1</v>
      </c>
      <c r="G142" s="664">
        <v>44581.25</v>
      </c>
      <c r="H142" s="664">
        <v>1</v>
      </c>
      <c r="I142" s="664">
        <v>44581.25</v>
      </c>
      <c r="J142" s="664">
        <v>4</v>
      </c>
      <c r="K142" s="664">
        <v>178325</v>
      </c>
      <c r="L142" s="664">
        <v>4</v>
      </c>
      <c r="M142" s="664">
        <v>44581.25</v>
      </c>
      <c r="N142" s="664">
        <v>7</v>
      </c>
      <c r="O142" s="664">
        <v>312068.75</v>
      </c>
      <c r="P142" s="677">
        <v>7</v>
      </c>
      <c r="Q142" s="665">
        <v>44581.25</v>
      </c>
    </row>
    <row r="143" spans="1:17" ht="14.4" customHeight="1" x14ac:dyDescent="0.3">
      <c r="A143" s="660" t="s">
        <v>563</v>
      </c>
      <c r="B143" s="661" t="s">
        <v>5884</v>
      </c>
      <c r="C143" s="661" t="s">
        <v>5951</v>
      </c>
      <c r="D143" s="661" t="s">
        <v>5962</v>
      </c>
      <c r="E143" s="661" t="s">
        <v>5963</v>
      </c>
      <c r="F143" s="664"/>
      <c r="G143" s="664"/>
      <c r="H143" s="664"/>
      <c r="I143" s="664"/>
      <c r="J143" s="664"/>
      <c r="K143" s="664"/>
      <c r="L143" s="664"/>
      <c r="M143" s="664"/>
      <c r="N143" s="664">
        <v>3</v>
      </c>
      <c r="O143" s="664">
        <v>388971</v>
      </c>
      <c r="P143" s="677"/>
      <c r="Q143" s="665">
        <v>129657</v>
      </c>
    </row>
    <row r="144" spans="1:17" ht="14.4" customHeight="1" x14ac:dyDescent="0.3">
      <c r="A144" s="660" t="s">
        <v>563</v>
      </c>
      <c r="B144" s="661" t="s">
        <v>5884</v>
      </c>
      <c r="C144" s="661" t="s">
        <v>5951</v>
      </c>
      <c r="D144" s="661" t="s">
        <v>5964</v>
      </c>
      <c r="E144" s="661" t="s">
        <v>5965</v>
      </c>
      <c r="F144" s="664">
        <v>4</v>
      </c>
      <c r="G144" s="664">
        <v>41657.68</v>
      </c>
      <c r="H144" s="664">
        <v>1</v>
      </c>
      <c r="I144" s="664">
        <v>10414.42</v>
      </c>
      <c r="J144" s="664">
        <v>1</v>
      </c>
      <c r="K144" s="664">
        <v>10414.42</v>
      </c>
      <c r="L144" s="664">
        <v>0.25</v>
      </c>
      <c r="M144" s="664">
        <v>10414.42</v>
      </c>
      <c r="N144" s="664">
        <v>1</v>
      </c>
      <c r="O144" s="664">
        <v>10414.42</v>
      </c>
      <c r="P144" s="677">
        <v>0.25</v>
      </c>
      <c r="Q144" s="665">
        <v>10414.42</v>
      </c>
    </row>
    <row r="145" spans="1:17" ht="14.4" customHeight="1" x14ac:dyDescent="0.3">
      <c r="A145" s="660" t="s">
        <v>563</v>
      </c>
      <c r="B145" s="661" t="s">
        <v>5884</v>
      </c>
      <c r="C145" s="661" t="s">
        <v>5951</v>
      </c>
      <c r="D145" s="661" t="s">
        <v>5966</v>
      </c>
      <c r="E145" s="661" t="s">
        <v>5967</v>
      </c>
      <c r="F145" s="664">
        <v>60</v>
      </c>
      <c r="G145" s="664">
        <v>1059120</v>
      </c>
      <c r="H145" s="664">
        <v>1</v>
      </c>
      <c r="I145" s="664">
        <v>17652</v>
      </c>
      <c r="J145" s="664">
        <v>83</v>
      </c>
      <c r="K145" s="664">
        <v>1465116</v>
      </c>
      <c r="L145" s="664">
        <v>1.3833333333333333</v>
      </c>
      <c r="M145" s="664">
        <v>17652</v>
      </c>
      <c r="N145" s="664">
        <v>60</v>
      </c>
      <c r="O145" s="664">
        <v>1059120</v>
      </c>
      <c r="P145" s="677">
        <v>1</v>
      </c>
      <c r="Q145" s="665">
        <v>17652</v>
      </c>
    </row>
    <row r="146" spans="1:17" ht="14.4" customHeight="1" x14ac:dyDescent="0.3">
      <c r="A146" s="660" t="s">
        <v>563</v>
      </c>
      <c r="B146" s="661" t="s">
        <v>5884</v>
      </c>
      <c r="C146" s="661" t="s">
        <v>5951</v>
      </c>
      <c r="D146" s="661" t="s">
        <v>5968</v>
      </c>
      <c r="E146" s="661" t="s">
        <v>5969</v>
      </c>
      <c r="F146" s="664">
        <v>60</v>
      </c>
      <c r="G146" s="664">
        <v>401100</v>
      </c>
      <c r="H146" s="664">
        <v>1</v>
      </c>
      <c r="I146" s="664">
        <v>6685</v>
      </c>
      <c r="J146" s="664">
        <v>83</v>
      </c>
      <c r="K146" s="664">
        <v>554855</v>
      </c>
      <c r="L146" s="664">
        <v>1.3833333333333333</v>
      </c>
      <c r="M146" s="664">
        <v>6685</v>
      </c>
      <c r="N146" s="664">
        <v>61</v>
      </c>
      <c r="O146" s="664">
        <v>407785</v>
      </c>
      <c r="P146" s="677">
        <v>1.0166666666666666</v>
      </c>
      <c r="Q146" s="665">
        <v>6685</v>
      </c>
    </row>
    <row r="147" spans="1:17" ht="14.4" customHeight="1" x14ac:dyDescent="0.3">
      <c r="A147" s="660" t="s">
        <v>563</v>
      </c>
      <c r="B147" s="661" t="s">
        <v>5884</v>
      </c>
      <c r="C147" s="661" t="s">
        <v>5951</v>
      </c>
      <c r="D147" s="661" t="s">
        <v>5970</v>
      </c>
      <c r="E147" s="661" t="s">
        <v>5971</v>
      </c>
      <c r="F147" s="664">
        <v>50</v>
      </c>
      <c r="G147" s="664">
        <v>894250</v>
      </c>
      <c r="H147" s="664">
        <v>1</v>
      </c>
      <c r="I147" s="664">
        <v>17885</v>
      </c>
      <c r="J147" s="664">
        <v>56</v>
      </c>
      <c r="K147" s="664">
        <v>1001560</v>
      </c>
      <c r="L147" s="664">
        <v>1.1200000000000001</v>
      </c>
      <c r="M147" s="664">
        <v>17885</v>
      </c>
      <c r="N147" s="664">
        <v>59</v>
      </c>
      <c r="O147" s="664">
        <v>1055215</v>
      </c>
      <c r="P147" s="677">
        <v>1.18</v>
      </c>
      <c r="Q147" s="665">
        <v>17885</v>
      </c>
    </row>
    <row r="148" spans="1:17" ht="14.4" customHeight="1" x14ac:dyDescent="0.3">
      <c r="A148" s="660" t="s">
        <v>563</v>
      </c>
      <c r="B148" s="661" t="s">
        <v>5884</v>
      </c>
      <c r="C148" s="661" t="s">
        <v>5951</v>
      </c>
      <c r="D148" s="661" t="s">
        <v>5972</v>
      </c>
      <c r="E148" s="661" t="s">
        <v>5973</v>
      </c>
      <c r="F148" s="664">
        <v>50</v>
      </c>
      <c r="G148" s="664">
        <v>341000</v>
      </c>
      <c r="H148" s="664">
        <v>1</v>
      </c>
      <c r="I148" s="664">
        <v>6820</v>
      </c>
      <c r="J148" s="664">
        <v>56</v>
      </c>
      <c r="K148" s="664">
        <v>381920</v>
      </c>
      <c r="L148" s="664">
        <v>1.1200000000000001</v>
      </c>
      <c r="M148" s="664">
        <v>6820</v>
      </c>
      <c r="N148" s="664">
        <v>59</v>
      </c>
      <c r="O148" s="664">
        <v>402380</v>
      </c>
      <c r="P148" s="677">
        <v>1.18</v>
      </c>
      <c r="Q148" s="665">
        <v>6820</v>
      </c>
    </row>
    <row r="149" spans="1:17" ht="14.4" customHeight="1" x14ac:dyDescent="0.3">
      <c r="A149" s="660" t="s">
        <v>563</v>
      </c>
      <c r="B149" s="661" t="s">
        <v>5884</v>
      </c>
      <c r="C149" s="661" t="s">
        <v>5951</v>
      </c>
      <c r="D149" s="661" t="s">
        <v>5974</v>
      </c>
      <c r="E149" s="661" t="s">
        <v>5975</v>
      </c>
      <c r="F149" s="664">
        <v>78</v>
      </c>
      <c r="G149" s="664">
        <v>553800</v>
      </c>
      <c r="H149" s="664">
        <v>1</v>
      </c>
      <c r="I149" s="664">
        <v>7100</v>
      </c>
      <c r="J149" s="664">
        <v>135</v>
      </c>
      <c r="K149" s="664">
        <v>958500</v>
      </c>
      <c r="L149" s="664">
        <v>1.7307692307692308</v>
      </c>
      <c r="M149" s="664">
        <v>7100</v>
      </c>
      <c r="N149" s="664">
        <v>118</v>
      </c>
      <c r="O149" s="664">
        <v>837800</v>
      </c>
      <c r="P149" s="677">
        <v>1.5128205128205128</v>
      </c>
      <c r="Q149" s="665">
        <v>7100</v>
      </c>
    </row>
    <row r="150" spans="1:17" ht="14.4" customHeight="1" x14ac:dyDescent="0.3">
      <c r="A150" s="660" t="s">
        <v>563</v>
      </c>
      <c r="B150" s="661" t="s">
        <v>5884</v>
      </c>
      <c r="C150" s="661" t="s">
        <v>5951</v>
      </c>
      <c r="D150" s="661" t="s">
        <v>5976</v>
      </c>
      <c r="E150" s="661" t="s">
        <v>5977</v>
      </c>
      <c r="F150" s="664">
        <v>50</v>
      </c>
      <c r="G150" s="664">
        <v>440000</v>
      </c>
      <c r="H150" s="664">
        <v>1</v>
      </c>
      <c r="I150" s="664">
        <v>8800</v>
      </c>
      <c r="J150" s="664">
        <v>56</v>
      </c>
      <c r="K150" s="664">
        <v>492800</v>
      </c>
      <c r="L150" s="664">
        <v>1.1200000000000001</v>
      </c>
      <c r="M150" s="664">
        <v>8800</v>
      </c>
      <c r="N150" s="664">
        <v>60</v>
      </c>
      <c r="O150" s="664">
        <v>528000</v>
      </c>
      <c r="P150" s="677">
        <v>1.2</v>
      </c>
      <c r="Q150" s="665">
        <v>8800</v>
      </c>
    </row>
    <row r="151" spans="1:17" ht="14.4" customHeight="1" x14ac:dyDescent="0.3">
      <c r="A151" s="660" t="s">
        <v>563</v>
      </c>
      <c r="B151" s="661" t="s">
        <v>5884</v>
      </c>
      <c r="C151" s="661" t="s">
        <v>5951</v>
      </c>
      <c r="D151" s="661" t="s">
        <v>5978</v>
      </c>
      <c r="E151" s="661" t="s">
        <v>5979</v>
      </c>
      <c r="F151" s="664">
        <v>108</v>
      </c>
      <c r="G151" s="664">
        <v>125820</v>
      </c>
      <c r="H151" s="664">
        <v>1</v>
      </c>
      <c r="I151" s="664">
        <v>1165</v>
      </c>
      <c r="J151" s="664">
        <v>135</v>
      </c>
      <c r="K151" s="664">
        <v>157275</v>
      </c>
      <c r="L151" s="664">
        <v>1.25</v>
      </c>
      <c r="M151" s="664">
        <v>1165</v>
      </c>
      <c r="N151" s="664">
        <v>117</v>
      </c>
      <c r="O151" s="664">
        <v>136305</v>
      </c>
      <c r="P151" s="677">
        <v>1.0833333333333333</v>
      </c>
      <c r="Q151" s="665">
        <v>1165</v>
      </c>
    </row>
    <row r="152" spans="1:17" ht="14.4" customHeight="1" x14ac:dyDescent="0.3">
      <c r="A152" s="660" t="s">
        <v>563</v>
      </c>
      <c r="B152" s="661" t="s">
        <v>5884</v>
      </c>
      <c r="C152" s="661" t="s">
        <v>5951</v>
      </c>
      <c r="D152" s="661" t="s">
        <v>5980</v>
      </c>
      <c r="E152" s="661" t="s">
        <v>5981</v>
      </c>
      <c r="F152" s="664">
        <v>67</v>
      </c>
      <c r="G152" s="664">
        <v>49714</v>
      </c>
      <c r="H152" s="664">
        <v>1</v>
      </c>
      <c r="I152" s="664">
        <v>742</v>
      </c>
      <c r="J152" s="664">
        <v>88</v>
      </c>
      <c r="K152" s="664">
        <v>65296</v>
      </c>
      <c r="L152" s="664">
        <v>1.3134328358208955</v>
      </c>
      <c r="M152" s="664">
        <v>742</v>
      </c>
      <c r="N152" s="664">
        <v>52</v>
      </c>
      <c r="O152" s="664">
        <v>38584</v>
      </c>
      <c r="P152" s="677">
        <v>0.77611940298507465</v>
      </c>
      <c r="Q152" s="665">
        <v>742</v>
      </c>
    </row>
    <row r="153" spans="1:17" ht="14.4" customHeight="1" x14ac:dyDescent="0.3">
      <c r="A153" s="660" t="s">
        <v>563</v>
      </c>
      <c r="B153" s="661" t="s">
        <v>5884</v>
      </c>
      <c r="C153" s="661" t="s">
        <v>5951</v>
      </c>
      <c r="D153" s="661" t="s">
        <v>5982</v>
      </c>
      <c r="E153" s="661" t="s">
        <v>5983</v>
      </c>
      <c r="F153" s="664">
        <v>125</v>
      </c>
      <c r="G153" s="664">
        <v>65750</v>
      </c>
      <c r="H153" s="664">
        <v>1</v>
      </c>
      <c r="I153" s="664">
        <v>526</v>
      </c>
      <c r="J153" s="664">
        <v>165</v>
      </c>
      <c r="K153" s="664">
        <v>86790</v>
      </c>
      <c r="L153" s="664">
        <v>1.32</v>
      </c>
      <c r="M153" s="664">
        <v>526</v>
      </c>
      <c r="N153" s="664">
        <v>131</v>
      </c>
      <c r="O153" s="664">
        <v>68906</v>
      </c>
      <c r="P153" s="677">
        <v>1.048</v>
      </c>
      <c r="Q153" s="665">
        <v>526</v>
      </c>
    </row>
    <row r="154" spans="1:17" ht="14.4" customHeight="1" x14ac:dyDescent="0.3">
      <c r="A154" s="660" t="s">
        <v>563</v>
      </c>
      <c r="B154" s="661" t="s">
        <v>5884</v>
      </c>
      <c r="C154" s="661" t="s">
        <v>5951</v>
      </c>
      <c r="D154" s="661" t="s">
        <v>5984</v>
      </c>
      <c r="E154" s="661" t="s">
        <v>5985</v>
      </c>
      <c r="F154" s="664">
        <v>7</v>
      </c>
      <c r="G154" s="664">
        <v>327075</v>
      </c>
      <c r="H154" s="664">
        <v>1</v>
      </c>
      <c r="I154" s="664">
        <v>46725</v>
      </c>
      <c r="J154" s="664">
        <v>6</v>
      </c>
      <c r="K154" s="664">
        <v>280350</v>
      </c>
      <c r="L154" s="664">
        <v>0.8571428571428571</v>
      </c>
      <c r="M154" s="664">
        <v>46725</v>
      </c>
      <c r="N154" s="664">
        <v>5</v>
      </c>
      <c r="O154" s="664">
        <v>233625</v>
      </c>
      <c r="P154" s="677">
        <v>0.7142857142857143</v>
      </c>
      <c r="Q154" s="665">
        <v>46725</v>
      </c>
    </row>
    <row r="155" spans="1:17" ht="14.4" customHeight="1" x14ac:dyDescent="0.3">
      <c r="A155" s="660" t="s">
        <v>563</v>
      </c>
      <c r="B155" s="661" t="s">
        <v>5884</v>
      </c>
      <c r="C155" s="661" t="s">
        <v>5951</v>
      </c>
      <c r="D155" s="661" t="s">
        <v>5986</v>
      </c>
      <c r="E155" s="661" t="s">
        <v>5987</v>
      </c>
      <c r="F155" s="664">
        <v>73</v>
      </c>
      <c r="G155" s="664">
        <v>68316.320000000007</v>
      </c>
      <c r="H155" s="664">
        <v>1</v>
      </c>
      <c r="I155" s="664">
        <v>935.84000000000015</v>
      </c>
      <c r="J155" s="664">
        <v>111</v>
      </c>
      <c r="K155" s="664">
        <v>103878.23999999999</v>
      </c>
      <c r="L155" s="664">
        <v>1.5205479452054791</v>
      </c>
      <c r="M155" s="664">
        <v>935.83999999999992</v>
      </c>
      <c r="N155" s="664">
        <v>102</v>
      </c>
      <c r="O155" s="664">
        <v>95455.679999999993</v>
      </c>
      <c r="P155" s="677">
        <v>1.3972602739726026</v>
      </c>
      <c r="Q155" s="665">
        <v>935.83999999999992</v>
      </c>
    </row>
    <row r="156" spans="1:17" ht="14.4" customHeight="1" x14ac:dyDescent="0.3">
      <c r="A156" s="660" t="s">
        <v>563</v>
      </c>
      <c r="B156" s="661" t="s">
        <v>5884</v>
      </c>
      <c r="C156" s="661" t="s">
        <v>5951</v>
      </c>
      <c r="D156" s="661" t="s">
        <v>5988</v>
      </c>
      <c r="E156" s="661" t="s">
        <v>5989</v>
      </c>
      <c r="F156" s="664">
        <v>9</v>
      </c>
      <c r="G156" s="664">
        <v>65290.950000000004</v>
      </c>
      <c r="H156" s="664">
        <v>1</v>
      </c>
      <c r="I156" s="664">
        <v>7254.55</v>
      </c>
      <c r="J156" s="664">
        <v>19</v>
      </c>
      <c r="K156" s="664">
        <v>137836.45000000001</v>
      </c>
      <c r="L156" s="664">
        <v>2.1111111111111112</v>
      </c>
      <c r="M156" s="664">
        <v>7254.55</v>
      </c>
      <c r="N156" s="664">
        <v>8</v>
      </c>
      <c r="O156" s="664">
        <v>58036.4</v>
      </c>
      <c r="P156" s="677">
        <v>0.88888888888888884</v>
      </c>
      <c r="Q156" s="665">
        <v>7254.55</v>
      </c>
    </row>
    <row r="157" spans="1:17" ht="14.4" customHeight="1" x14ac:dyDescent="0.3">
      <c r="A157" s="660" t="s">
        <v>563</v>
      </c>
      <c r="B157" s="661" t="s">
        <v>5884</v>
      </c>
      <c r="C157" s="661" t="s">
        <v>5951</v>
      </c>
      <c r="D157" s="661" t="s">
        <v>5990</v>
      </c>
      <c r="E157" s="661" t="s">
        <v>5991</v>
      </c>
      <c r="F157" s="664"/>
      <c r="G157" s="664"/>
      <c r="H157" s="664"/>
      <c r="I157" s="664"/>
      <c r="J157" s="664">
        <v>2</v>
      </c>
      <c r="K157" s="664">
        <v>17288</v>
      </c>
      <c r="L157" s="664"/>
      <c r="M157" s="664">
        <v>8644</v>
      </c>
      <c r="N157" s="664"/>
      <c r="O157" s="664"/>
      <c r="P157" s="677"/>
      <c r="Q157" s="665"/>
    </row>
    <row r="158" spans="1:17" ht="14.4" customHeight="1" x14ac:dyDescent="0.3">
      <c r="A158" s="660" t="s">
        <v>563</v>
      </c>
      <c r="B158" s="661" t="s">
        <v>5884</v>
      </c>
      <c r="C158" s="661" t="s">
        <v>5951</v>
      </c>
      <c r="D158" s="661" t="s">
        <v>5992</v>
      </c>
      <c r="E158" s="661" t="s">
        <v>5993</v>
      </c>
      <c r="F158" s="664">
        <v>7</v>
      </c>
      <c r="G158" s="664">
        <v>271972.89</v>
      </c>
      <c r="H158" s="664">
        <v>1</v>
      </c>
      <c r="I158" s="664">
        <v>38853.270000000004</v>
      </c>
      <c r="J158" s="664">
        <v>12</v>
      </c>
      <c r="K158" s="664">
        <v>466239.24</v>
      </c>
      <c r="L158" s="664">
        <v>1.7142857142857142</v>
      </c>
      <c r="M158" s="664">
        <v>38853.269999999997</v>
      </c>
      <c r="N158" s="664">
        <v>7</v>
      </c>
      <c r="O158" s="664">
        <v>271972.89</v>
      </c>
      <c r="P158" s="677">
        <v>1</v>
      </c>
      <c r="Q158" s="665">
        <v>38853.270000000004</v>
      </c>
    </row>
    <row r="159" spans="1:17" ht="14.4" customHeight="1" x14ac:dyDescent="0.3">
      <c r="A159" s="660" t="s">
        <v>563</v>
      </c>
      <c r="B159" s="661" t="s">
        <v>5884</v>
      </c>
      <c r="C159" s="661" t="s">
        <v>5951</v>
      </c>
      <c r="D159" s="661" t="s">
        <v>5994</v>
      </c>
      <c r="E159" s="661" t="s">
        <v>5995</v>
      </c>
      <c r="F159" s="664">
        <v>2</v>
      </c>
      <c r="G159" s="664">
        <v>5952</v>
      </c>
      <c r="H159" s="664">
        <v>1</v>
      </c>
      <c r="I159" s="664">
        <v>2976</v>
      </c>
      <c r="J159" s="664">
        <v>2</v>
      </c>
      <c r="K159" s="664">
        <v>5952</v>
      </c>
      <c r="L159" s="664">
        <v>1</v>
      </c>
      <c r="M159" s="664">
        <v>2976</v>
      </c>
      <c r="N159" s="664"/>
      <c r="O159" s="664"/>
      <c r="P159" s="677"/>
      <c r="Q159" s="665"/>
    </row>
    <row r="160" spans="1:17" ht="14.4" customHeight="1" x14ac:dyDescent="0.3">
      <c r="A160" s="660" t="s">
        <v>563</v>
      </c>
      <c r="B160" s="661" t="s">
        <v>5884</v>
      </c>
      <c r="C160" s="661" t="s">
        <v>5951</v>
      </c>
      <c r="D160" s="661" t="s">
        <v>5996</v>
      </c>
      <c r="E160" s="661" t="s">
        <v>5997</v>
      </c>
      <c r="F160" s="664">
        <v>52</v>
      </c>
      <c r="G160" s="664">
        <v>70759</v>
      </c>
      <c r="H160" s="664">
        <v>1</v>
      </c>
      <c r="I160" s="664">
        <v>1360.75</v>
      </c>
      <c r="J160" s="664">
        <v>74</v>
      </c>
      <c r="K160" s="664">
        <v>100695.5</v>
      </c>
      <c r="L160" s="664">
        <v>1.4230769230769231</v>
      </c>
      <c r="M160" s="664">
        <v>1360.75</v>
      </c>
      <c r="N160" s="664">
        <v>50</v>
      </c>
      <c r="O160" s="664">
        <v>68037.5</v>
      </c>
      <c r="P160" s="677">
        <v>0.96153846153846156</v>
      </c>
      <c r="Q160" s="665">
        <v>1360.75</v>
      </c>
    </row>
    <row r="161" spans="1:17" ht="14.4" customHeight="1" x14ac:dyDescent="0.3">
      <c r="A161" s="660" t="s">
        <v>563</v>
      </c>
      <c r="B161" s="661" t="s">
        <v>5884</v>
      </c>
      <c r="C161" s="661" t="s">
        <v>5951</v>
      </c>
      <c r="D161" s="661" t="s">
        <v>5998</v>
      </c>
      <c r="E161" s="661" t="s">
        <v>5999</v>
      </c>
      <c r="F161" s="664">
        <v>15</v>
      </c>
      <c r="G161" s="664">
        <v>70162.5</v>
      </c>
      <c r="H161" s="664">
        <v>1</v>
      </c>
      <c r="I161" s="664">
        <v>4677.5</v>
      </c>
      <c r="J161" s="664">
        <v>24</v>
      </c>
      <c r="K161" s="664">
        <v>112260</v>
      </c>
      <c r="L161" s="664">
        <v>1.6</v>
      </c>
      <c r="M161" s="664">
        <v>4677.5</v>
      </c>
      <c r="N161" s="664">
        <v>5</v>
      </c>
      <c r="O161" s="664">
        <v>23387.5</v>
      </c>
      <c r="P161" s="677">
        <v>0.33333333333333331</v>
      </c>
      <c r="Q161" s="665">
        <v>4677.5</v>
      </c>
    </row>
    <row r="162" spans="1:17" ht="14.4" customHeight="1" x14ac:dyDescent="0.3">
      <c r="A162" s="660" t="s">
        <v>563</v>
      </c>
      <c r="B162" s="661" t="s">
        <v>5884</v>
      </c>
      <c r="C162" s="661" t="s">
        <v>5951</v>
      </c>
      <c r="D162" s="661" t="s">
        <v>6000</v>
      </c>
      <c r="E162" s="661" t="s">
        <v>6001</v>
      </c>
      <c r="F162" s="664">
        <v>3</v>
      </c>
      <c r="G162" s="664">
        <v>56858.879999999997</v>
      </c>
      <c r="H162" s="664">
        <v>1</v>
      </c>
      <c r="I162" s="664">
        <v>18952.96</v>
      </c>
      <c r="J162" s="664">
        <v>3</v>
      </c>
      <c r="K162" s="664">
        <v>56858.879999999997</v>
      </c>
      <c r="L162" s="664">
        <v>1</v>
      </c>
      <c r="M162" s="664">
        <v>18952.96</v>
      </c>
      <c r="N162" s="664">
        <v>6</v>
      </c>
      <c r="O162" s="664">
        <v>113717.75999999999</v>
      </c>
      <c r="P162" s="677">
        <v>2</v>
      </c>
      <c r="Q162" s="665">
        <v>18952.96</v>
      </c>
    </row>
    <row r="163" spans="1:17" ht="14.4" customHeight="1" x14ac:dyDescent="0.3">
      <c r="A163" s="660" t="s">
        <v>563</v>
      </c>
      <c r="B163" s="661" t="s">
        <v>5884</v>
      </c>
      <c r="C163" s="661" t="s">
        <v>5951</v>
      </c>
      <c r="D163" s="661" t="s">
        <v>6002</v>
      </c>
      <c r="E163" s="661" t="s">
        <v>6003</v>
      </c>
      <c r="F163" s="664">
        <v>2</v>
      </c>
      <c r="G163" s="664">
        <v>613.74</v>
      </c>
      <c r="H163" s="664">
        <v>1</v>
      </c>
      <c r="I163" s="664">
        <v>306.87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563</v>
      </c>
      <c r="B164" s="661" t="s">
        <v>5884</v>
      </c>
      <c r="C164" s="661" t="s">
        <v>5951</v>
      </c>
      <c r="D164" s="661" t="s">
        <v>6004</v>
      </c>
      <c r="E164" s="661" t="s">
        <v>6005</v>
      </c>
      <c r="F164" s="664">
        <v>1</v>
      </c>
      <c r="G164" s="664">
        <v>26841.82</v>
      </c>
      <c r="H164" s="664">
        <v>1</v>
      </c>
      <c r="I164" s="664">
        <v>26841.82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563</v>
      </c>
      <c r="B165" s="661" t="s">
        <v>5884</v>
      </c>
      <c r="C165" s="661" t="s">
        <v>5951</v>
      </c>
      <c r="D165" s="661" t="s">
        <v>6006</v>
      </c>
      <c r="E165" s="661" t="s">
        <v>6007</v>
      </c>
      <c r="F165" s="664">
        <v>11</v>
      </c>
      <c r="G165" s="664">
        <v>486772</v>
      </c>
      <c r="H165" s="664">
        <v>1</v>
      </c>
      <c r="I165" s="664">
        <v>44252</v>
      </c>
      <c r="J165" s="664">
        <v>6</v>
      </c>
      <c r="K165" s="664">
        <v>265512</v>
      </c>
      <c r="L165" s="664">
        <v>0.54545454545454541</v>
      </c>
      <c r="M165" s="664">
        <v>44252</v>
      </c>
      <c r="N165" s="664">
        <v>3</v>
      </c>
      <c r="O165" s="664">
        <v>132756</v>
      </c>
      <c r="P165" s="677">
        <v>0.27272727272727271</v>
      </c>
      <c r="Q165" s="665">
        <v>44252</v>
      </c>
    </row>
    <row r="166" spans="1:17" ht="14.4" customHeight="1" x14ac:dyDescent="0.3">
      <c r="A166" s="660" t="s">
        <v>563</v>
      </c>
      <c r="B166" s="661" t="s">
        <v>5884</v>
      </c>
      <c r="C166" s="661" t="s">
        <v>5951</v>
      </c>
      <c r="D166" s="661" t="s">
        <v>6008</v>
      </c>
      <c r="E166" s="661" t="s">
        <v>6009</v>
      </c>
      <c r="F166" s="664">
        <v>12</v>
      </c>
      <c r="G166" s="664">
        <v>562116</v>
      </c>
      <c r="H166" s="664">
        <v>1</v>
      </c>
      <c r="I166" s="664">
        <v>46843</v>
      </c>
      <c r="J166" s="664">
        <v>5</v>
      </c>
      <c r="K166" s="664">
        <v>234215</v>
      </c>
      <c r="L166" s="664">
        <v>0.41666666666666669</v>
      </c>
      <c r="M166" s="664">
        <v>46843</v>
      </c>
      <c r="N166" s="664">
        <v>5</v>
      </c>
      <c r="O166" s="664">
        <v>234215</v>
      </c>
      <c r="P166" s="677">
        <v>0.41666666666666669</v>
      </c>
      <c r="Q166" s="665">
        <v>46843</v>
      </c>
    </row>
    <row r="167" spans="1:17" ht="14.4" customHeight="1" x14ac:dyDescent="0.3">
      <c r="A167" s="660" t="s">
        <v>563</v>
      </c>
      <c r="B167" s="661" t="s">
        <v>5884</v>
      </c>
      <c r="C167" s="661" t="s">
        <v>5951</v>
      </c>
      <c r="D167" s="661" t="s">
        <v>6010</v>
      </c>
      <c r="E167" s="661" t="s">
        <v>6011</v>
      </c>
      <c r="F167" s="664">
        <v>15</v>
      </c>
      <c r="G167" s="664">
        <v>27570</v>
      </c>
      <c r="H167" s="664">
        <v>1</v>
      </c>
      <c r="I167" s="664">
        <v>1838</v>
      </c>
      <c r="J167" s="664">
        <v>21</v>
      </c>
      <c r="K167" s="664">
        <v>38598</v>
      </c>
      <c r="L167" s="664">
        <v>1.4</v>
      </c>
      <c r="M167" s="664">
        <v>1838</v>
      </c>
      <c r="N167" s="664">
        <v>13</v>
      </c>
      <c r="O167" s="664">
        <v>23894</v>
      </c>
      <c r="P167" s="677">
        <v>0.8666666666666667</v>
      </c>
      <c r="Q167" s="665">
        <v>1838</v>
      </c>
    </row>
    <row r="168" spans="1:17" ht="14.4" customHeight="1" x14ac:dyDescent="0.3">
      <c r="A168" s="660" t="s">
        <v>563</v>
      </c>
      <c r="B168" s="661" t="s">
        <v>5884</v>
      </c>
      <c r="C168" s="661" t="s">
        <v>5951</v>
      </c>
      <c r="D168" s="661" t="s">
        <v>6012</v>
      </c>
      <c r="E168" s="661" t="s">
        <v>6013</v>
      </c>
      <c r="F168" s="664"/>
      <c r="G168" s="664"/>
      <c r="H168" s="664"/>
      <c r="I168" s="664"/>
      <c r="J168" s="664">
        <v>1</v>
      </c>
      <c r="K168" s="664">
        <v>69228.990000000005</v>
      </c>
      <c r="L168" s="664"/>
      <c r="M168" s="664">
        <v>69228.990000000005</v>
      </c>
      <c r="N168" s="664"/>
      <c r="O168" s="664"/>
      <c r="P168" s="677"/>
      <c r="Q168" s="665"/>
    </row>
    <row r="169" spans="1:17" ht="14.4" customHeight="1" x14ac:dyDescent="0.3">
      <c r="A169" s="660" t="s">
        <v>563</v>
      </c>
      <c r="B169" s="661" t="s">
        <v>5884</v>
      </c>
      <c r="C169" s="661" t="s">
        <v>5951</v>
      </c>
      <c r="D169" s="661" t="s">
        <v>6014</v>
      </c>
      <c r="E169" s="661" t="s">
        <v>6015</v>
      </c>
      <c r="F169" s="664">
        <v>1</v>
      </c>
      <c r="G169" s="664">
        <v>7616.03</v>
      </c>
      <c r="H169" s="664">
        <v>1</v>
      </c>
      <c r="I169" s="664">
        <v>7616.03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563</v>
      </c>
      <c r="B170" s="661" t="s">
        <v>5884</v>
      </c>
      <c r="C170" s="661" t="s">
        <v>5951</v>
      </c>
      <c r="D170" s="661" t="s">
        <v>6016</v>
      </c>
      <c r="E170" s="661" t="s">
        <v>6017</v>
      </c>
      <c r="F170" s="664">
        <v>6</v>
      </c>
      <c r="G170" s="664">
        <v>154182</v>
      </c>
      <c r="H170" s="664">
        <v>1</v>
      </c>
      <c r="I170" s="664">
        <v>25697</v>
      </c>
      <c r="J170" s="664">
        <v>7</v>
      </c>
      <c r="K170" s="664">
        <v>179879</v>
      </c>
      <c r="L170" s="664">
        <v>1.1666666666666667</v>
      </c>
      <c r="M170" s="664">
        <v>25697</v>
      </c>
      <c r="N170" s="664">
        <v>2</v>
      </c>
      <c r="O170" s="664">
        <v>51394</v>
      </c>
      <c r="P170" s="677">
        <v>0.33333333333333331</v>
      </c>
      <c r="Q170" s="665">
        <v>25697</v>
      </c>
    </row>
    <row r="171" spans="1:17" ht="14.4" customHeight="1" x14ac:dyDescent="0.3">
      <c r="A171" s="660" t="s">
        <v>563</v>
      </c>
      <c r="B171" s="661" t="s">
        <v>5884</v>
      </c>
      <c r="C171" s="661" t="s">
        <v>5951</v>
      </c>
      <c r="D171" s="661" t="s">
        <v>6018</v>
      </c>
      <c r="E171" s="661" t="s">
        <v>6019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1796</v>
      </c>
      <c r="P171" s="677"/>
      <c r="Q171" s="665">
        <v>1796</v>
      </c>
    </row>
    <row r="172" spans="1:17" ht="14.4" customHeight="1" x14ac:dyDescent="0.3">
      <c r="A172" s="660" t="s">
        <v>563</v>
      </c>
      <c r="B172" s="661" t="s">
        <v>5884</v>
      </c>
      <c r="C172" s="661" t="s">
        <v>5951</v>
      </c>
      <c r="D172" s="661" t="s">
        <v>6020</v>
      </c>
      <c r="E172" s="661" t="s">
        <v>6021</v>
      </c>
      <c r="F172" s="664">
        <v>1</v>
      </c>
      <c r="G172" s="664">
        <v>17618.18</v>
      </c>
      <c r="H172" s="664">
        <v>1</v>
      </c>
      <c r="I172" s="664">
        <v>17618.18</v>
      </c>
      <c r="J172" s="664">
        <v>1</v>
      </c>
      <c r="K172" s="664">
        <v>17618.18</v>
      </c>
      <c r="L172" s="664">
        <v>1</v>
      </c>
      <c r="M172" s="664">
        <v>17618.18</v>
      </c>
      <c r="N172" s="664">
        <v>1</v>
      </c>
      <c r="O172" s="664">
        <v>17618.18</v>
      </c>
      <c r="P172" s="677">
        <v>1</v>
      </c>
      <c r="Q172" s="665">
        <v>17618.18</v>
      </c>
    </row>
    <row r="173" spans="1:17" ht="14.4" customHeight="1" x14ac:dyDescent="0.3">
      <c r="A173" s="660" t="s">
        <v>563</v>
      </c>
      <c r="B173" s="661" t="s">
        <v>5884</v>
      </c>
      <c r="C173" s="661" t="s">
        <v>5951</v>
      </c>
      <c r="D173" s="661" t="s">
        <v>6022</v>
      </c>
      <c r="E173" s="661" t="s">
        <v>6023</v>
      </c>
      <c r="F173" s="664">
        <v>5</v>
      </c>
      <c r="G173" s="664">
        <v>119181.8</v>
      </c>
      <c r="H173" s="664">
        <v>1</v>
      </c>
      <c r="I173" s="664">
        <v>23836.36</v>
      </c>
      <c r="J173" s="664">
        <v>2</v>
      </c>
      <c r="K173" s="664">
        <v>47672.72</v>
      </c>
      <c r="L173" s="664">
        <v>0.4</v>
      </c>
      <c r="M173" s="664">
        <v>23836.36</v>
      </c>
      <c r="N173" s="664"/>
      <c r="O173" s="664"/>
      <c r="P173" s="677"/>
      <c r="Q173" s="665"/>
    </row>
    <row r="174" spans="1:17" ht="14.4" customHeight="1" x14ac:dyDescent="0.3">
      <c r="A174" s="660" t="s">
        <v>563</v>
      </c>
      <c r="B174" s="661" t="s">
        <v>5884</v>
      </c>
      <c r="C174" s="661" t="s">
        <v>5951</v>
      </c>
      <c r="D174" s="661" t="s">
        <v>6024</v>
      </c>
      <c r="E174" s="661" t="s">
        <v>6025</v>
      </c>
      <c r="F174" s="664">
        <v>3</v>
      </c>
      <c r="G174" s="664">
        <v>64619.34</v>
      </c>
      <c r="H174" s="664">
        <v>1</v>
      </c>
      <c r="I174" s="664">
        <v>21539.78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563</v>
      </c>
      <c r="B175" s="661" t="s">
        <v>5884</v>
      </c>
      <c r="C175" s="661" t="s">
        <v>5951</v>
      </c>
      <c r="D175" s="661" t="s">
        <v>6026</v>
      </c>
      <c r="E175" s="661" t="s">
        <v>6027</v>
      </c>
      <c r="F175" s="664">
        <v>9</v>
      </c>
      <c r="G175" s="664">
        <v>44548.920000000006</v>
      </c>
      <c r="H175" s="664">
        <v>1</v>
      </c>
      <c r="I175" s="664">
        <v>4949.880000000001</v>
      </c>
      <c r="J175" s="664">
        <v>9</v>
      </c>
      <c r="K175" s="664">
        <v>44548.92</v>
      </c>
      <c r="L175" s="664">
        <v>0.99999999999999989</v>
      </c>
      <c r="M175" s="664">
        <v>4949.88</v>
      </c>
      <c r="N175" s="664">
        <v>3</v>
      </c>
      <c r="O175" s="664">
        <v>14849.64</v>
      </c>
      <c r="P175" s="677">
        <v>0.33333333333333326</v>
      </c>
      <c r="Q175" s="665">
        <v>4949.88</v>
      </c>
    </row>
    <row r="176" spans="1:17" ht="14.4" customHeight="1" x14ac:dyDescent="0.3">
      <c r="A176" s="660" t="s">
        <v>563</v>
      </c>
      <c r="B176" s="661" t="s">
        <v>5884</v>
      </c>
      <c r="C176" s="661" t="s">
        <v>5951</v>
      </c>
      <c r="D176" s="661" t="s">
        <v>6028</v>
      </c>
      <c r="E176" s="661" t="s">
        <v>6029</v>
      </c>
      <c r="F176" s="664">
        <v>1</v>
      </c>
      <c r="G176" s="664">
        <v>20441.03</v>
      </c>
      <c r="H176" s="664">
        <v>1</v>
      </c>
      <c r="I176" s="664">
        <v>20441.03</v>
      </c>
      <c r="J176" s="664">
        <v>5</v>
      </c>
      <c r="K176" s="664">
        <v>102205.15</v>
      </c>
      <c r="L176" s="664">
        <v>5</v>
      </c>
      <c r="M176" s="664">
        <v>20441.03</v>
      </c>
      <c r="N176" s="664">
        <v>4</v>
      </c>
      <c r="O176" s="664">
        <v>81764.12</v>
      </c>
      <c r="P176" s="677">
        <v>4</v>
      </c>
      <c r="Q176" s="665">
        <v>20441.03</v>
      </c>
    </row>
    <row r="177" spans="1:17" ht="14.4" customHeight="1" x14ac:dyDescent="0.3">
      <c r="A177" s="660" t="s">
        <v>563</v>
      </c>
      <c r="B177" s="661" t="s">
        <v>5884</v>
      </c>
      <c r="C177" s="661" t="s">
        <v>5951</v>
      </c>
      <c r="D177" s="661" t="s">
        <v>6030</v>
      </c>
      <c r="E177" s="661" t="s">
        <v>6031</v>
      </c>
      <c r="F177" s="664">
        <v>45</v>
      </c>
      <c r="G177" s="664">
        <v>1161912.1500000001</v>
      </c>
      <c r="H177" s="664">
        <v>1</v>
      </c>
      <c r="I177" s="664">
        <v>25820.270000000004</v>
      </c>
      <c r="J177" s="664">
        <v>45</v>
      </c>
      <c r="K177" s="664">
        <v>1161912.1499999999</v>
      </c>
      <c r="L177" s="664">
        <v>0.99999999999999978</v>
      </c>
      <c r="M177" s="664">
        <v>25820.269999999997</v>
      </c>
      <c r="N177" s="664">
        <v>48</v>
      </c>
      <c r="O177" s="664">
        <v>1239372.96</v>
      </c>
      <c r="P177" s="677">
        <v>1.0666666666666664</v>
      </c>
      <c r="Q177" s="665">
        <v>25820.27</v>
      </c>
    </row>
    <row r="178" spans="1:17" ht="14.4" customHeight="1" x14ac:dyDescent="0.3">
      <c r="A178" s="660" t="s">
        <v>563</v>
      </c>
      <c r="B178" s="661" t="s">
        <v>5884</v>
      </c>
      <c r="C178" s="661" t="s">
        <v>5951</v>
      </c>
      <c r="D178" s="661" t="s">
        <v>6032</v>
      </c>
      <c r="E178" s="661" t="s">
        <v>6033</v>
      </c>
      <c r="F178" s="664">
        <v>25</v>
      </c>
      <c r="G178" s="664">
        <v>362727.25000000006</v>
      </c>
      <c r="H178" s="664">
        <v>1</v>
      </c>
      <c r="I178" s="664">
        <v>14509.090000000002</v>
      </c>
      <c r="J178" s="664">
        <v>35</v>
      </c>
      <c r="K178" s="664">
        <v>507818.15</v>
      </c>
      <c r="L178" s="664">
        <v>1.4</v>
      </c>
      <c r="M178" s="664">
        <v>14509.09</v>
      </c>
      <c r="N178" s="664">
        <v>25</v>
      </c>
      <c r="O178" s="664">
        <v>362727.25</v>
      </c>
      <c r="P178" s="677">
        <v>0.99999999999999989</v>
      </c>
      <c r="Q178" s="665">
        <v>14509.09</v>
      </c>
    </row>
    <row r="179" spans="1:17" ht="14.4" customHeight="1" x14ac:dyDescent="0.3">
      <c r="A179" s="660" t="s">
        <v>563</v>
      </c>
      <c r="B179" s="661" t="s">
        <v>5884</v>
      </c>
      <c r="C179" s="661" t="s">
        <v>5951</v>
      </c>
      <c r="D179" s="661" t="s">
        <v>6034</v>
      </c>
      <c r="E179" s="661" t="s">
        <v>6035</v>
      </c>
      <c r="F179" s="664"/>
      <c r="G179" s="664"/>
      <c r="H179" s="664"/>
      <c r="I179" s="664"/>
      <c r="J179" s="664">
        <v>4</v>
      </c>
      <c r="K179" s="664">
        <v>65344</v>
      </c>
      <c r="L179" s="664"/>
      <c r="M179" s="664">
        <v>16336</v>
      </c>
      <c r="N179" s="664"/>
      <c r="O179" s="664"/>
      <c r="P179" s="677"/>
      <c r="Q179" s="665"/>
    </row>
    <row r="180" spans="1:17" ht="14.4" customHeight="1" x14ac:dyDescent="0.3">
      <c r="A180" s="660" t="s">
        <v>563</v>
      </c>
      <c r="B180" s="661" t="s">
        <v>5884</v>
      </c>
      <c r="C180" s="661" t="s">
        <v>5951</v>
      </c>
      <c r="D180" s="661" t="s">
        <v>6036</v>
      </c>
      <c r="E180" s="661" t="s">
        <v>6037</v>
      </c>
      <c r="F180" s="664">
        <v>85</v>
      </c>
      <c r="G180" s="664">
        <v>110925</v>
      </c>
      <c r="H180" s="664">
        <v>1</v>
      </c>
      <c r="I180" s="664">
        <v>1305</v>
      </c>
      <c r="J180" s="664">
        <v>110</v>
      </c>
      <c r="K180" s="664">
        <v>143550</v>
      </c>
      <c r="L180" s="664">
        <v>1.2941176470588236</v>
      </c>
      <c r="M180" s="664">
        <v>1305</v>
      </c>
      <c r="N180" s="664">
        <v>105</v>
      </c>
      <c r="O180" s="664">
        <v>137025</v>
      </c>
      <c r="P180" s="677">
        <v>1.2352941176470589</v>
      </c>
      <c r="Q180" s="665">
        <v>1305</v>
      </c>
    </row>
    <row r="181" spans="1:17" ht="14.4" customHeight="1" x14ac:dyDescent="0.3">
      <c r="A181" s="660" t="s">
        <v>563</v>
      </c>
      <c r="B181" s="661" t="s">
        <v>5884</v>
      </c>
      <c r="C181" s="661" t="s">
        <v>5951</v>
      </c>
      <c r="D181" s="661" t="s">
        <v>6038</v>
      </c>
      <c r="E181" s="661" t="s">
        <v>6039</v>
      </c>
      <c r="F181" s="664">
        <v>104</v>
      </c>
      <c r="G181" s="664">
        <v>112112</v>
      </c>
      <c r="H181" s="664">
        <v>1</v>
      </c>
      <c r="I181" s="664">
        <v>1078</v>
      </c>
      <c r="J181" s="664">
        <v>130</v>
      </c>
      <c r="K181" s="664">
        <v>140140</v>
      </c>
      <c r="L181" s="664">
        <v>1.25</v>
      </c>
      <c r="M181" s="664">
        <v>1078</v>
      </c>
      <c r="N181" s="664">
        <v>118</v>
      </c>
      <c r="O181" s="664">
        <v>127204</v>
      </c>
      <c r="P181" s="677">
        <v>1.1346153846153846</v>
      </c>
      <c r="Q181" s="665">
        <v>1078</v>
      </c>
    </row>
    <row r="182" spans="1:17" ht="14.4" customHeight="1" x14ac:dyDescent="0.3">
      <c r="A182" s="660" t="s">
        <v>563</v>
      </c>
      <c r="B182" s="661" t="s">
        <v>5884</v>
      </c>
      <c r="C182" s="661" t="s">
        <v>5951</v>
      </c>
      <c r="D182" s="661" t="s">
        <v>6040</v>
      </c>
      <c r="E182" s="661" t="s">
        <v>6041</v>
      </c>
      <c r="F182" s="664">
        <v>1</v>
      </c>
      <c r="G182" s="664">
        <v>8509</v>
      </c>
      <c r="H182" s="664">
        <v>1</v>
      </c>
      <c r="I182" s="664">
        <v>8509</v>
      </c>
      <c r="J182" s="664">
        <v>2</v>
      </c>
      <c r="K182" s="664">
        <v>17018</v>
      </c>
      <c r="L182" s="664">
        <v>2</v>
      </c>
      <c r="M182" s="664">
        <v>8509</v>
      </c>
      <c r="N182" s="664"/>
      <c r="O182" s="664"/>
      <c r="P182" s="677"/>
      <c r="Q182" s="665"/>
    </row>
    <row r="183" spans="1:17" ht="14.4" customHeight="1" x14ac:dyDescent="0.3">
      <c r="A183" s="660" t="s">
        <v>563</v>
      </c>
      <c r="B183" s="661" t="s">
        <v>5884</v>
      </c>
      <c r="C183" s="661" t="s">
        <v>5951</v>
      </c>
      <c r="D183" s="661" t="s">
        <v>6042</v>
      </c>
      <c r="E183" s="661" t="s">
        <v>6043</v>
      </c>
      <c r="F183" s="664">
        <v>4</v>
      </c>
      <c r="G183" s="664">
        <v>22688</v>
      </c>
      <c r="H183" s="664">
        <v>1</v>
      </c>
      <c r="I183" s="664">
        <v>5672</v>
      </c>
      <c r="J183" s="664">
        <v>10</v>
      </c>
      <c r="K183" s="664">
        <v>56720</v>
      </c>
      <c r="L183" s="664">
        <v>2.5</v>
      </c>
      <c r="M183" s="664">
        <v>5672</v>
      </c>
      <c r="N183" s="664">
        <v>3</v>
      </c>
      <c r="O183" s="664">
        <v>17016</v>
      </c>
      <c r="P183" s="677">
        <v>0.75</v>
      </c>
      <c r="Q183" s="665">
        <v>5672</v>
      </c>
    </row>
    <row r="184" spans="1:17" ht="14.4" customHeight="1" x14ac:dyDescent="0.3">
      <c r="A184" s="660" t="s">
        <v>563</v>
      </c>
      <c r="B184" s="661" t="s">
        <v>5884</v>
      </c>
      <c r="C184" s="661" t="s">
        <v>5951</v>
      </c>
      <c r="D184" s="661" t="s">
        <v>6044</v>
      </c>
      <c r="E184" s="661" t="s">
        <v>6045</v>
      </c>
      <c r="F184" s="664">
        <v>296</v>
      </c>
      <c r="G184" s="664">
        <v>62752</v>
      </c>
      <c r="H184" s="664">
        <v>1</v>
      </c>
      <c r="I184" s="664">
        <v>212</v>
      </c>
      <c r="J184" s="664">
        <v>308</v>
      </c>
      <c r="K184" s="664">
        <v>65296</v>
      </c>
      <c r="L184" s="664">
        <v>1.0405405405405406</v>
      </c>
      <c r="M184" s="664">
        <v>212</v>
      </c>
      <c r="N184" s="664">
        <v>194</v>
      </c>
      <c r="O184" s="664">
        <v>41128</v>
      </c>
      <c r="P184" s="677">
        <v>0.65540540540540537</v>
      </c>
      <c r="Q184" s="665">
        <v>212</v>
      </c>
    </row>
    <row r="185" spans="1:17" ht="14.4" customHeight="1" x14ac:dyDescent="0.3">
      <c r="A185" s="660" t="s">
        <v>563</v>
      </c>
      <c r="B185" s="661" t="s">
        <v>5884</v>
      </c>
      <c r="C185" s="661" t="s">
        <v>5951</v>
      </c>
      <c r="D185" s="661" t="s">
        <v>6046</v>
      </c>
      <c r="E185" s="661" t="s">
        <v>6047</v>
      </c>
      <c r="F185" s="664">
        <v>15</v>
      </c>
      <c r="G185" s="664">
        <v>20700</v>
      </c>
      <c r="H185" s="664">
        <v>1</v>
      </c>
      <c r="I185" s="664">
        <v>1380</v>
      </c>
      <c r="J185" s="664">
        <v>11</v>
      </c>
      <c r="K185" s="664">
        <v>15180</v>
      </c>
      <c r="L185" s="664">
        <v>0.73333333333333328</v>
      </c>
      <c r="M185" s="664">
        <v>1380</v>
      </c>
      <c r="N185" s="664">
        <v>2</v>
      </c>
      <c r="O185" s="664">
        <v>2760</v>
      </c>
      <c r="P185" s="677">
        <v>0.13333333333333333</v>
      </c>
      <c r="Q185" s="665">
        <v>1380</v>
      </c>
    </row>
    <row r="186" spans="1:17" ht="14.4" customHeight="1" x14ac:dyDescent="0.3">
      <c r="A186" s="660" t="s">
        <v>563</v>
      </c>
      <c r="B186" s="661" t="s">
        <v>5884</v>
      </c>
      <c r="C186" s="661" t="s">
        <v>5951</v>
      </c>
      <c r="D186" s="661" t="s">
        <v>6048</v>
      </c>
      <c r="E186" s="661" t="s">
        <v>6049</v>
      </c>
      <c r="F186" s="664"/>
      <c r="G186" s="664"/>
      <c r="H186" s="664"/>
      <c r="I186" s="664"/>
      <c r="J186" s="664">
        <v>1</v>
      </c>
      <c r="K186" s="664">
        <v>1404</v>
      </c>
      <c r="L186" s="664"/>
      <c r="M186" s="664">
        <v>1404</v>
      </c>
      <c r="N186" s="664"/>
      <c r="O186" s="664"/>
      <c r="P186" s="677"/>
      <c r="Q186" s="665"/>
    </row>
    <row r="187" spans="1:17" ht="14.4" customHeight="1" x14ac:dyDescent="0.3">
      <c r="A187" s="660" t="s">
        <v>563</v>
      </c>
      <c r="B187" s="661" t="s">
        <v>5884</v>
      </c>
      <c r="C187" s="661" t="s">
        <v>5951</v>
      </c>
      <c r="D187" s="661" t="s">
        <v>6050</v>
      </c>
      <c r="E187" s="661" t="s">
        <v>6051</v>
      </c>
      <c r="F187" s="664">
        <v>5</v>
      </c>
      <c r="G187" s="664">
        <v>5190</v>
      </c>
      <c r="H187" s="664">
        <v>1</v>
      </c>
      <c r="I187" s="664">
        <v>1038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563</v>
      </c>
      <c r="B188" s="661" t="s">
        <v>5884</v>
      </c>
      <c r="C188" s="661" t="s">
        <v>5951</v>
      </c>
      <c r="D188" s="661" t="s">
        <v>6052</v>
      </c>
      <c r="E188" s="661" t="s">
        <v>6053</v>
      </c>
      <c r="F188" s="664">
        <v>13</v>
      </c>
      <c r="G188" s="664">
        <v>17056</v>
      </c>
      <c r="H188" s="664">
        <v>1</v>
      </c>
      <c r="I188" s="664">
        <v>1312</v>
      </c>
      <c r="J188" s="664">
        <v>8</v>
      </c>
      <c r="K188" s="664">
        <v>10496</v>
      </c>
      <c r="L188" s="664">
        <v>0.61538461538461542</v>
      </c>
      <c r="M188" s="664">
        <v>1312</v>
      </c>
      <c r="N188" s="664">
        <v>1</v>
      </c>
      <c r="O188" s="664">
        <v>1312</v>
      </c>
      <c r="P188" s="677">
        <v>7.6923076923076927E-2</v>
      </c>
      <c r="Q188" s="665">
        <v>1312</v>
      </c>
    </row>
    <row r="189" spans="1:17" ht="14.4" customHeight="1" x14ac:dyDescent="0.3">
      <c r="A189" s="660" t="s">
        <v>563</v>
      </c>
      <c r="B189" s="661" t="s">
        <v>5884</v>
      </c>
      <c r="C189" s="661" t="s">
        <v>5951</v>
      </c>
      <c r="D189" s="661" t="s">
        <v>6054</v>
      </c>
      <c r="E189" s="661" t="s">
        <v>6055</v>
      </c>
      <c r="F189" s="664">
        <v>6</v>
      </c>
      <c r="G189" s="664">
        <v>9360</v>
      </c>
      <c r="H189" s="664">
        <v>1</v>
      </c>
      <c r="I189" s="664">
        <v>1560</v>
      </c>
      <c r="J189" s="664">
        <v>10</v>
      </c>
      <c r="K189" s="664">
        <v>15600</v>
      </c>
      <c r="L189" s="664">
        <v>1.6666666666666667</v>
      </c>
      <c r="M189" s="664">
        <v>1560</v>
      </c>
      <c r="N189" s="664">
        <v>2</v>
      </c>
      <c r="O189" s="664">
        <v>3120</v>
      </c>
      <c r="P189" s="677">
        <v>0.33333333333333331</v>
      </c>
      <c r="Q189" s="665">
        <v>1560</v>
      </c>
    </row>
    <row r="190" spans="1:17" ht="14.4" customHeight="1" x14ac:dyDescent="0.3">
      <c r="A190" s="660" t="s">
        <v>563</v>
      </c>
      <c r="B190" s="661" t="s">
        <v>5884</v>
      </c>
      <c r="C190" s="661" t="s">
        <v>5951</v>
      </c>
      <c r="D190" s="661" t="s">
        <v>6056</v>
      </c>
      <c r="E190" s="661" t="s">
        <v>6057</v>
      </c>
      <c r="F190" s="664">
        <v>4</v>
      </c>
      <c r="G190" s="664">
        <v>23235.279999999999</v>
      </c>
      <c r="H190" s="664">
        <v>1</v>
      </c>
      <c r="I190" s="664">
        <v>5808.82</v>
      </c>
      <c r="J190" s="664">
        <v>13</v>
      </c>
      <c r="K190" s="664">
        <v>75514.66</v>
      </c>
      <c r="L190" s="664">
        <v>3.2500000000000004</v>
      </c>
      <c r="M190" s="664">
        <v>5808.8200000000006</v>
      </c>
      <c r="N190" s="664">
        <v>3</v>
      </c>
      <c r="O190" s="664">
        <v>17426.46</v>
      </c>
      <c r="P190" s="677">
        <v>0.75</v>
      </c>
      <c r="Q190" s="665">
        <v>5808.82</v>
      </c>
    </row>
    <row r="191" spans="1:17" ht="14.4" customHeight="1" x14ac:dyDescent="0.3">
      <c r="A191" s="660" t="s">
        <v>563</v>
      </c>
      <c r="B191" s="661" t="s">
        <v>5884</v>
      </c>
      <c r="C191" s="661" t="s">
        <v>5951</v>
      </c>
      <c r="D191" s="661" t="s">
        <v>6058</v>
      </c>
      <c r="E191" s="661" t="s">
        <v>6059</v>
      </c>
      <c r="F191" s="664">
        <v>4</v>
      </c>
      <c r="G191" s="664">
        <v>32898.32</v>
      </c>
      <c r="H191" s="664">
        <v>1</v>
      </c>
      <c r="I191" s="664">
        <v>8224.58</v>
      </c>
      <c r="J191" s="664">
        <v>14</v>
      </c>
      <c r="K191" s="664">
        <v>115144.12000000001</v>
      </c>
      <c r="L191" s="664">
        <v>3.5000000000000004</v>
      </c>
      <c r="M191" s="664">
        <v>8224.58</v>
      </c>
      <c r="N191" s="664">
        <v>3</v>
      </c>
      <c r="O191" s="664">
        <v>24673.74</v>
      </c>
      <c r="P191" s="677">
        <v>0.75</v>
      </c>
      <c r="Q191" s="665">
        <v>8224.58</v>
      </c>
    </row>
    <row r="192" spans="1:17" ht="14.4" customHeight="1" x14ac:dyDescent="0.3">
      <c r="A192" s="660" t="s">
        <v>563</v>
      </c>
      <c r="B192" s="661" t="s">
        <v>5884</v>
      </c>
      <c r="C192" s="661" t="s">
        <v>5951</v>
      </c>
      <c r="D192" s="661" t="s">
        <v>6060</v>
      </c>
      <c r="E192" s="661" t="s">
        <v>6061</v>
      </c>
      <c r="F192" s="664"/>
      <c r="G192" s="664"/>
      <c r="H192" s="664"/>
      <c r="I192" s="664"/>
      <c r="J192" s="664">
        <v>5</v>
      </c>
      <c r="K192" s="664">
        <v>45796.899999999994</v>
      </c>
      <c r="L192" s="664"/>
      <c r="M192" s="664">
        <v>9159.3799999999992</v>
      </c>
      <c r="N192" s="664"/>
      <c r="O192" s="664"/>
      <c r="P192" s="677"/>
      <c r="Q192" s="665"/>
    </row>
    <row r="193" spans="1:17" ht="14.4" customHeight="1" x14ac:dyDescent="0.3">
      <c r="A193" s="660" t="s">
        <v>563</v>
      </c>
      <c r="B193" s="661" t="s">
        <v>5884</v>
      </c>
      <c r="C193" s="661" t="s">
        <v>5951</v>
      </c>
      <c r="D193" s="661" t="s">
        <v>6062</v>
      </c>
      <c r="E193" s="661" t="s">
        <v>6063</v>
      </c>
      <c r="F193" s="664">
        <v>125</v>
      </c>
      <c r="G193" s="664">
        <v>155455</v>
      </c>
      <c r="H193" s="664">
        <v>1</v>
      </c>
      <c r="I193" s="664">
        <v>1243.6400000000001</v>
      </c>
      <c r="J193" s="664">
        <v>161</v>
      </c>
      <c r="K193" s="664">
        <v>200226.04</v>
      </c>
      <c r="L193" s="664">
        <v>1.288</v>
      </c>
      <c r="M193" s="664">
        <v>1243.6400000000001</v>
      </c>
      <c r="N193" s="664">
        <v>170</v>
      </c>
      <c r="O193" s="664">
        <v>211418.8</v>
      </c>
      <c r="P193" s="677">
        <v>1.3599999999999999</v>
      </c>
      <c r="Q193" s="665">
        <v>1243.6399999999999</v>
      </c>
    </row>
    <row r="194" spans="1:17" ht="14.4" customHeight="1" x14ac:dyDescent="0.3">
      <c r="A194" s="660" t="s">
        <v>563</v>
      </c>
      <c r="B194" s="661" t="s">
        <v>5884</v>
      </c>
      <c r="C194" s="661" t="s">
        <v>5951</v>
      </c>
      <c r="D194" s="661" t="s">
        <v>6064</v>
      </c>
      <c r="E194" s="661" t="s">
        <v>6065</v>
      </c>
      <c r="F194" s="664">
        <v>1</v>
      </c>
      <c r="G194" s="664">
        <v>16137.22</v>
      </c>
      <c r="H194" s="664">
        <v>1</v>
      </c>
      <c r="I194" s="664">
        <v>16137.22</v>
      </c>
      <c r="J194" s="664">
        <v>6</v>
      </c>
      <c r="K194" s="664">
        <v>96823.319999999992</v>
      </c>
      <c r="L194" s="664">
        <v>6</v>
      </c>
      <c r="M194" s="664">
        <v>16137.22</v>
      </c>
      <c r="N194" s="664">
        <v>7</v>
      </c>
      <c r="O194" s="664">
        <v>112960.54</v>
      </c>
      <c r="P194" s="677">
        <v>7</v>
      </c>
      <c r="Q194" s="665">
        <v>16137.22</v>
      </c>
    </row>
    <row r="195" spans="1:17" ht="14.4" customHeight="1" x14ac:dyDescent="0.3">
      <c r="A195" s="660" t="s">
        <v>563</v>
      </c>
      <c r="B195" s="661" t="s">
        <v>5884</v>
      </c>
      <c r="C195" s="661" t="s">
        <v>5951</v>
      </c>
      <c r="D195" s="661" t="s">
        <v>6066</v>
      </c>
      <c r="E195" s="661" t="s">
        <v>6067</v>
      </c>
      <c r="F195" s="664">
        <v>54</v>
      </c>
      <c r="G195" s="664">
        <v>89532</v>
      </c>
      <c r="H195" s="664">
        <v>1</v>
      </c>
      <c r="I195" s="664">
        <v>1658</v>
      </c>
      <c r="J195" s="664">
        <v>53</v>
      </c>
      <c r="K195" s="664">
        <v>87874</v>
      </c>
      <c r="L195" s="664">
        <v>0.98148148148148151</v>
      </c>
      <c r="M195" s="664">
        <v>1658</v>
      </c>
      <c r="N195" s="664">
        <v>29</v>
      </c>
      <c r="O195" s="664">
        <v>48082</v>
      </c>
      <c r="P195" s="677">
        <v>0.53703703703703709</v>
      </c>
      <c r="Q195" s="665">
        <v>1658</v>
      </c>
    </row>
    <row r="196" spans="1:17" ht="14.4" customHeight="1" x14ac:dyDescent="0.3">
      <c r="A196" s="660" t="s">
        <v>563</v>
      </c>
      <c r="B196" s="661" t="s">
        <v>5884</v>
      </c>
      <c r="C196" s="661" t="s">
        <v>5951</v>
      </c>
      <c r="D196" s="661" t="s">
        <v>6068</v>
      </c>
      <c r="E196" s="661" t="s">
        <v>6061</v>
      </c>
      <c r="F196" s="664"/>
      <c r="G196" s="664"/>
      <c r="H196" s="664"/>
      <c r="I196" s="664"/>
      <c r="J196" s="664">
        <v>4</v>
      </c>
      <c r="K196" s="664">
        <v>32102.400000000001</v>
      </c>
      <c r="L196" s="664"/>
      <c r="M196" s="664">
        <v>8025.6</v>
      </c>
      <c r="N196" s="664"/>
      <c r="O196" s="664"/>
      <c r="P196" s="677"/>
      <c r="Q196" s="665"/>
    </row>
    <row r="197" spans="1:17" ht="14.4" customHeight="1" x14ac:dyDescent="0.3">
      <c r="A197" s="660" t="s">
        <v>563</v>
      </c>
      <c r="B197" s="661" t="s">
        <v>5884</v>
      </c>
      <c r="C197" s="661" t="s">
        <v>5951</v>
      </c>
      <c r="D197" s="661" t="s">
        <v>6069</v>
      </c>
      <c r="E197" s="661" t="s">
        <v>6070</v>
      </c>
      <c r="F197" s="664"/>
      <c r="G197" s="664"/>
      <c r="H197" s="664"/>
      <c r="I197" s="664"/>
      <c r="J197" s="664">
        <v>78</v>
      </c>
      <c r="K197" s="664">
        <v>87545.639999999985</v>
      </c>
      <c r="L197" s="664"/>
      <c r="M197" s="664">
        <v>1122.3799999999999</v>
      </c>
      <c r="N197" s="664"/>
      <c r="O197" s="664"/>
      <c r="P197" s="677"/>
      <c r="Q197" s="665"/>
    </row>
    <row r="198" spans="1:17" ht="14.4" customHeight="1" x14ac:dyDescent="0.3">
      <c r="A198" s="660" t="s">
        <v>563</v>
      </c>
      <c r="B198" s="661" t="s">
        <v>5884</v>
      </c>
      <c r="C198" s="661" t="s">
        <v>5951</v>
      </c>
      <c r="D198" s="661" t="s">
        <v>6071</v>
      </c>
      <c r="E198" s="661" t="s">
        <v>6072</v>
      </c>
      <c r="F198" s="664">
        <v>25</v>
      </c>
      <c r="G198" s="664">
        <v>44690</v>
      </c>
      <c r="H198" s="664">
        <v>1</v>
      </c>
      <c r="I198" s="664">
        <v>1787.6</v>
      </c>
      <c r="J198" s="664">
        <v>172</v>
      </c>
      <c r="K198" s="664">
        <v>307467.2</v>
      </c>
      <c r="L198" s="664">
        <v>6.88</v>
      </c>
      <c r="M198" s="664">
        <v>1787.6000000000001</v>
      </c>
      <c r="N198" s="664">
        <v>185</v>
      </c>
      <c r="O198" s="664">
        <v>330706</v>
      </c>
      <c r="P198" s="677">
        <v>7.4</v>
      </c>
      <c r="Q198" s="665">
        <v>1787.6</v>
      </c>
    </row>
    <row r="199" spans="1:17" ht="14.4" customHeight="1" x14ac:dyDescent="0.3">
      <c r="A199" s="660" t="s">
        <v>563</v>
      </c>
      <c r="B199" s="661" t="s">
        <v>5884</v>
      </c>
      <c r="C199" s="661" t="s">
        <v>5951</v>
      </c>
      <c r="D199" s="661" t="s">
        <v>6073</v>
      </c>
      <c r="E199" s="661" t="s">
        <v>6074</v>
      </c>
      <c r="F199" s="664">
        <v>9</v>
      </c>
      <c r="G199" s="664">
        <v>651789.80999999994</v>
      </c>
      <c r="H199" s="664">
        <v>1</v>
      </c>
      <c r="I199" s="664">
        <v>72421.09</v>
      </c>
      <c r="J199" s="664">
        <v>28</v>
      </c>
      <c r="K199" s="664">
        <v>2027790.52</v>
      </c>
      <c r="L199" s="664">
        <v>3.1111111111111116</v>
      </c>
      <c r="M199" s="664">
        <v>72421.09</v>
      </c>
      <c r="N199" s="664">
        <v>10</v>
      </c>
      <c r="O199" s="664">
        <v>724210.89999999991</v>
      </c>
      <c r="P199" s="677">
        <v>1.1111111111111112</v>
      </c>
      <c r="Q199" s="665">
        <v>72421.09</v>
      </c>
    </row>
    <row r="200" spans="1:17" ht="14.4" customHeight="1" x14ac:dyDescent="0.3">
      <c r="A200" s="660" t="s">
        <v>563</v>
      </c>
      <c r="B200" s="661" t="s">
        <v>5884</v>
      </c>
      <c r="C200" s="661" t="s">
        <v>5951</v>
      </c>
      <c r="D200" s="661" t="s">
        <v>6075</v>
      </c>
      <c r="E200" s="661" t="s">
        <v>5957</v>
      </c>
      <c r="F200" s="664"/>
      <c r="G200" s="664"/>
      <c r="H200" s="664"/>
      <c r="I200" s="664"/>
      <c r="J200" s="664">
        <v>2</v>
      </c>
      <c r="K200" s="664">
        <v>175693.56</v>
      </c>
      <c r="L200" s="664"/>
      <c r="M200" s="664">
        <v>87846.78</v>
      </c>
      <c r="N200" s="664">
        <v>6</v>
      </c>
      <c r="O200" s="664">
        <v>510533.9</v>
      </c>
      <c r="P200" s="677"/>
      <c r="Q200" s="665">
        <v>85088.983333333337</v>
      </c>
    </row>
    <row r="201" spans="1:17" ht="14.4" customHeight="1" x14ac:dyDescent="0.3">
      <c r="A201" s="660" t="s">
        <v>563</v>
      </c>
      <c r="B201" s="661" t="s">
        <v>5884</v>
      </c>
      <c r="C201" s="661" t="s">
        <v>5951</v>
      </c>
      <c r="D201" s="661" t="s">
        <v>6076</v>
      </c>
      <c r="E201" s="661" t="s">
        <v>6077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660</v>
      </c>
      <c r="P201" s="677"/>
      <c r="Q201" s="665">
        <v>660</v>
      </c>
    </row>
    <row r="202" spans="1:17" ht="14.4" customHeight="1" x14ac:dyDescent="0.3">
      <c r="A202" s="660" t="s">
        <v>563</v>
      </c>
      <c r="B202" s="661" t="s">
        <v>5884</v>
      </c>
      <c r="C202" s="661" t="s">
        <v>5951</v>
      </c>
      <c r="D202" s="661" t="s">
        <v>6078</v>
      </c>
      <c r="E202" s="661" t="s">
        <v>6079</v>
      </c>
      <c r="F202" s="664"/>
      <c r="G202" s="664"/>
      <c r="H202" s="664"/>
      <c r="I202" s="664"/>
      <c r="J202" s="664">
        <v>6</v>
      </c>
      <c r="K202" s="664">
        <v>482844.9</v>
      </c>
      <c r="L202" s="664"/>
      <c r="M202" s="664">
        <v>80474.150000000009</v>
      </c>
      <c r="N202" s="664">
        <v>13</v>
      </c>
      <c r="O202" s="664">
        <v>1046163.95</v>
      </c>
      <c r="P202" s="677"/>
      <c r="Q202" s="665">
        <v>80474.149999999994</v>
      </c>
    </row>
    <row r="203" spans="1:17" ht="14.4" customHeight="1" x14ac:dyDescent="0.3">
      <c r="A203" s="660" t="s">
        <v>563</v>
      </c>
      <c r="B203" s="661" t="s">
        <v>5884</v>
      </c>
      <c r="C203" s="661" t="s">
        <v>5951</v>
      </c>
      <c r="D203" s="661" t="s">
        <v>6080</v>
      </c>
      <c r="E203" s="661" t="s">
        <v>6081</v>
      </c>
      <c r="F203" s="664">
        <v>4</v>
      </c>
      <c r="G203" s="664">
        <v>50000</v>
      </c>
      <c r="H203" s="664">
        <v>1</v>
      </c>
      <c r="I203" s="664">
        <v>12500</v>
      </c>
      <c r="J203" s="664">
        <v>2</v>
      </c>
      <c r="K203" s="664">
        <v>25000</v>
      </c>
      <c r="L203" s="664">
        <v>0.5</v>
      </c>
      <c r="M203" s="664">
        <v>12500</v>
      </c>
      <c r="N203" s="664">
        <v>1</v>
      </c>
      <c r="O203" s="664">
        <v>12500</v>
      </c>
      <c r="P203" s="677">
        <v>0.25</v>
      </c>
      <c r="Q203" s="665">
        <v>12500</v>
      </c>
    </row>
    <row r="204" spans="1:17" ht="14.4" customHeight="1" x14ac:dyDescent="0.3">
      <c r="A204" s="660" t="s">
        <v>563</v>
      </c>
      <c r="B204" s="661" t="s">
        <v>5884</v>
      </c>
      <c r="C204" s="661" t="s">
        <v>5951</v>
      </c>
      <c r="D204" s="661" t="s">
        <v>6082</v>
      </c>
      <c r="E204" s="661" t="s">
        <v>6083</v>
      </c>
      <c r="F204" s="664">
        <v>2</v>
      </c>
      <c r="G204" s="664">
        <v>115014</v>
      </c>
      <c r="H204" s="664">
        <v>1</v>
      </c>
      <c r="I204" s="664">
        <v>57507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563</v>
      </c>
      <c r="B205" s="661" t="s">
        <v>5884</v>
      </c>
      <c r="C205" s="661" t="s">
        <v>5951</v>
      </c>
      <c r="D205" s="661" t="s">
        <v>6084</v>
      </c>
      <c r="E205" s="661" t="s">
        <v>6085</v>
      </c>
      <c r="F205" s="664"/>
      <c r="G205" s="664"/>
      <c r="H205" s="664"/>
      <c r="I205" s="664"/>
      <c r="J205" s="664">
        <v>3</v>
      </c>
      <c r="K205" s="664">
        <v>129456.33</v>
      </c>
      <c r="L205" s="664"/>
      <c r="M205" s="664">
        <v>43152.11</v>
      </c>
      <c r="N205" s="664">
        <v>2</v>
      </c>
      <c r="O205" s="664">
        <v>86304.22</v>
      </c>
      <c r="P205" s="677"/>
      <c r="Q205" s="665">
        <v>43152.11</v>
      </c>
    </row>
    <row r="206" spans="1:17" ht="14.4" customHeight="1" x14ac:dyDescent="0.3">
      <c r="A206" s="660" t="s">
        <v>563</v>
      </c>
      <c r="B206" s="661" t="s">
        <v>5884</v>
      </c>
      <c r="C206" s="661" t="s">
        <v>5951</v>
      </c>
      <c r="D206" s="661" t="s">
        <v>6086</v>
      </c>
      <c r="E206" s="661" t="s">
        <v>6087</v>
      </c>
      <c r="F206" s="664">
        <v>2</v>
      </c>
      <c r="G206" s="664">
        <v>27380.720000000001</v>
      </c>
      <c r="H206" s="664">
        <v>1</v>
      </c>
      <c r="I206" s="664">
        <v>13690.36</v>
      </c>
      <c r="J206" s="664">
        <v>11</v>
      </c>
      <c r="K206" s="664">
        <v>150593.96000000002</v>
      </c>
      <c r="L206" s="664">
        <v>5.5000000000000009</v>
      </c>
      <c r="M206" s="664">
        <v>13690.360000000002</v>
      </c>
      <c r="N206" s="664">
        <v>3</v>
      </c>
      <c r="O206" s="664">
        <v>41071.08</v>
      </c>
      <c r="P206" s="677">
        <v>1.5</v>
      </c>
      <c r="Q206" s="665">
        <v>13690.36</v>
      </c>
    </row>
    <row r="207" spans="1:17" ht="14.4" customHeight="1" x14ac:dyDescent="0.3">
      <c r="A207" s="660" t="s">
        <v>563</v>
      </c>
      <c r="B207" s="661" t="s">
        <v>5884</v>
      </c>
      <c r="C207" s="661" t="s">
        <v>5951</v>
      </c>
      <c r="D207" s="661" t="s">
        <v>6088</v>
      </c>
      <c r="E207" s="661" t="s">
        <v>6089</v>
      </c>
      <c r="F207" s="664">
        <v>1</v>
      </c>
      <c r="G207" s="664">
        <v>19400</v>
      </c>
      <c r="H207" s="664">
        <v>1</v>
      </c>
      <c r="I207" s="664">
        <v>19400</v>
      </c>
      <c r="J207" s="664">
        <v>2</v>
      </c>
      <c r="K207" s="664">
        <v>38800</v>
      </c>
      <c r="L207" s="664">
        <v>2</v>
      </c>
      <c r="M207" s="664">
        <v>19400</v>
      </c>
      <c r="N207" s="664"/>
      <c r="O207" s="664"/>
      <c r="P207" s="677"/>
      <c r="Q207" s="665"/>
    </row>
    <row r="208" spans="1:17" ht="14.4" customHeight="1" x14ac:dyDescent="0.3">
      <c r="A208" s="660" t="s">
        <v>563</v>
      </c>
      <c r="B208" s="661" t="s">
        <v>5884</v>
      </c>
      <c r="C208" s="661" t="s">
        <v>5951</v>
      </c>
      <c r="D208" s="661" t="s">
        <v>6090</v>
      </c>
      <c r="E208" s="661" t="s">
        <v>6091</v>
      </c>
      <c r="F208" s="664">
        <v>1</v>
      </c>
      <c r="G208" s="664">
        <v>53000.05</v>
      </c>
      <c r="H208" s="664">
        <v>1</v>
      </c>
      <c r="I208" s="664">
        <v>53000.05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563</v>
      </c>
      <c r="B209" s="661" t="s">
        <v>5884</v>
      </c>
      <c r="C209" s="661" t="s">
        <v>5951</v>
      </c>
      <c r="D209" s="661" t="s">
        <v>6092</v>
      </c>
      <c r="E209" s="661" t="s">
        <v>6093</v>
      </c>
      <c r="F209" s="664">
        <v>2</v>
      </c>
      <c r="G209" s="664">
        <v>4974.54</v>
      </c>
      <c r="H209" s="664">
        <v>1</v>
      </c>
      <c r="I209" s="664">
        <v>2487.27</v>
      </c>
      <c r="J209" s="664">
        <v>3</v>
      </c>
      <c r="K209" s="664">
        <v>7461.8099999999995</v>
      </c>
      <c r="L209" s="664">
        <v>1.5</v>
      </c>
      <c r="M209" s="664">
        <v>2487.27</v>
      </c>
      <c r="N209" s="664">
        <v>2</v>
      </c>
      <c r="O209" s="664">
        <v>4974.54</v>
      </c>
      <c r="P209" s="677">
        <v>1</v>
      </c>
      <c r="Q209" s="665">
        <v>2487.27</v>
      </c>
    </row>
    <row r="210" spans="1:17" ht="14.4" customHeight="1" x14ac:dyDescent="0.3">
      <c r="A210" s="660" t="s">
        <v>563</v>
      </c>
      <c r="B210" s="661" t="s">
        <v>5884</v>
      </c>
      <c r="C210" s="661" t="s">
        <v>5951</v>
      </c>
      <c r="D210" s="661" t="s">
        <v>6094</v>
      </c>
      <c r="E210" s="661" t="s">
        <v>6095</v>
      </c>
      <c r="F210" s="664"/>
      <c r="G210" s="664"/>
      <c r="H210" s="664"/>
      <c r="I210" s="664"/>
      <c r="J210" s="664"/>
      <c r="K210" s="664"/>
      <c r="L210" s="664"/>
      <c r="M210" s="664"/>
      <c r="N210" s="664">
        <v>1</v>
      </c>
      <c r="O210" s="664">
        <v>345000</v>
      </c>
      <c r="P210" s="677"/>
      <c r="Q210" s="665">
        <v>345000</v>
      </c>
    </row>
    <row r="211" spans="1:17" ht="14.4" customHeight="1" x14ac:dyDescent="0.3">
      <c r="A211" s="660" t="s">
        <v>563</v>
      </c>
      <c r="B211" s="661" t="s">
        <v>5884</v>
      </c>
      <c r="C211" s="661" t="s">
        <v>5951</v>
      </c>
      <c r="D211" s="661" t="s">
        <v>6096</v>
      </c>
      <c r="E211" s="661" t="s">
        <v>6097</v>
      </c>
      <c r="F211" s="664"/>
      <c r="G211" s="664"/>
      <c r="H211" s="664"/>
      <c r="I211" s="664"/>
      <c r="J211" s="664"/>
      <c r="K211" s="664"/>
      <c r="L211" s="664"/>
      <c r="M211" s="664"/>
      <c r="N211" s="664">
        <v>1</v>
      </c>
      <c r="O211" s="664">
        <v>59800</v>
      </c>
      <c r="P211" s="677"/>
      <c r="Q211" s="665">
        <v>59800</v>
      </c>
    </row>
    <row r="212" spans="1:17" ht="14.4" customHeight="1" x14ac:dyDescent="0.3">
      <c r="A212" s="660" t="s">
        <v>563</v>
      </c>
      <c r="B212" s="661" t="s">
        <v>5884</v>
      </c>
      <c r="C212" s="661" t="s">
        <v>5951</v>
      </c>
      <c r="D212" s="661" t="s">
        <v>6098</v>
      </c>
      <c r="E212" s="661" t="s">
        <v>6099</v>
      </c>
      <c r="F212" s="664"/>
      <c r="G212" s="664"/>
      <c r="H212" s="664"/>
      <c r="I212" s="664"/>
      <c r="J212" s="664">
        <v>2</v>
      </c>
      <c r="K212" s="664">
        <v>17367.38</v>
      </c>
      <c r="L212" s="664"/>
      <c r="M212" s="664">
        <v>8683.69</v>
      </c>
      <c r="N212" s="664"/>
      <c r="O212" s="664"/>
      <c r="P212" s="677"/>
      <c r="Q212" s="665"/>
    </row>
    <row r="213" spans="1:17" ht="14.4" customHeight="1" x14ac:dyDescent="0.3">
      <c r="A213" s="660" t="s">
        <v>563</v>
      </c>
      <c r="B213" s="661" t="s">
        <v>5884</v>
      </c>
      <c r="C213" s="661" t="s">
        <v>5951</v>
      </c>
      <c r="D213" s="661" t="s">
        <v>6100</v>
      </c>
      <c r="E213" s="661" t="s">
        <v>6101</v>
      </c>
      <c r="F213" s="664">
        <v>2</v>
      </c>
      <c r="G213" s="664">
        <v>2311.1</v>
      </c>
      <c r="H213" s="664">
        <v>1</v>
      </c>
      <c r="I213" s="664">
        <v>1155.55</v>
      </c>
      <c r="J213" s="664">
        <v>1</v>
      </c>
      <c r="K213" s="664">
        <v>1155.55</v>
      </c>
      <c r="L213" s="664">
        <v>0.5</v>
      </c>
      <c r="M213" s="664">
        <v>1155.55</v>
      </c>
      <c r="N213" s="664"/>
      <c r="O213" s="664"/>
      <c r="P213" s="677"/>
      <c r="Q213" s="665"/>
    </row>
    <row r="214" spans="1:17" ht="14.4" customHeight="1" x14ac:dyDescent="0.3">
      <c r="A214" s="660" t="s">
        <v>563</v>
      </c>
      <c r="B214" s="661" t="s">
        <v>5884</v>
      </c>
      <c r="C214" s="661" t="s">
        <v>5951</v>
      </c>
      <c r="D214" s="661" t="s">
        <v>6102</v>
      </c>
      <c r="E214" s="661" t="s">
        <v>6103</v>
      </c>
      <c r="F214" s="664"/>
      <c r="G214" s="664"/>
      <c r="H214" s="664"/>
      <c r="I214" s="664"/>
      <c r="J214" s="664">
        <v>2</v>
      </c>
      <c r="K214" s="664">
        <v>2151.5</v>
      </c>
      <c r="L214" s="664"/>
      <c r="M214" s="664">
        <v>1075.75</v>
      </c>
      <c r="N214" s="664"/>
      <c r="O214" s="664"/>
      <c r="P214" s="677"/>
      <c r="Q214" s="665"/>
    </row>
    <row r="215" spans="1:17" ht="14.4" customHeight="1" x14ac:dyDescent="0.3">
      <c r="A215" s="660" t="s">
        <v>563</v>
      </c>
      <c r="B215" s="661" t="s">
        <v>5884</v>
      </c>
      <c r="C215" s="661" t="s">
        <v>5951</v>
      </c>
      <c r="D215" s="661" t="s">
        <v>6104</v>
      </c>
      <c r="E215" s="661" t="s">
        <v>6105</v>
      </c>
      <c r="F215" s="664"/>
      <c r="G215" s="664"/>
      <c r="H215" s="664"/>
      <c r="I215" s="664"/>
      <c r="J215" s="664">
        <v>1</v>
      </c>
      <c r="K215" s="664">
        <v>1212.55</v>
      </c>
      <c r="L215" s="664"/>
      <c r="M215" s="664">
        <v>1212.55</v>
      </c>
      <c r="N215" s="664">
        <v>2</v>
      </c>
      <c r="O215" s="664">
        <v>2425.1</v>
      </c>
      <c r="P215" s="677"/>
      <c r="Q215" s="665">
        <v>1212.55</v>
      </c>
    </row>
    <row r="216" spans="1:17" ht="14.4" customHeight="1" x14ac:dyDescent="0.3">
      <c r="A216" s="660" t="s">
        <v>563</v>
      </c>
      <c r="B216" s="661" t="s">
        <v>5884</v>
      </c>
      <c r="C216" s="661" t="s">
        <v>5951</v>
      </c>
      <c r="D216" s="661" t="s">
        <v>6106</v>
      </c>
      <c r="E216" s="661" t="s">
        <v>6107</v>
      </c>
      <c r="F216" s="664"/>
      <c r="G216" s="664"/>
      <c r="H216" s="664"/>
      <c r="I216" s="664"/>
      <c r="J216" s="664">
        <v>1</v>
      </c>
      <c r="K216" s="664">
        <v>1430.18</v>
      </c>
      <c r="L216" s="664"/>
      <c r="M216" s="664">
        <v>1430.18</v>
      </c>
      <c r="N216" s="664">
        <v>1</v>
      </c>
      <c r="O216" s="664">
        <v>1430.18</v>
      </c>
      <c r="P216" s="677"/>
      <c r="Q216" s="665">
        <v>1430.18</v>
      </c>
    </row>
    <row r="217" spans="1:17" ht="14.4" customHeight="1" x14ac:dyDescent="0.3">
      <c r="A217" s="660" t="s">
        <v>563</v>
      </c>
      <c r="B217" s="661" t="s">
        <v>5884</v>
      </c>
      <c r="C217" s="661" t="s">
        <v>5951</v>
      </c>
      <c r="D217" s="661" t="s">
        <v>6108</v>
      </c>
      <c r="E217" s="661" t="s">
        <v>6109</v>
      </c>
      <c r="F217" s="664"/>
      <c r="G217" s="664"/>
      <c r="H217" s="664"/>
      <c r="I217" s="664"/>
      <c r="J217" s="664">
        <v>2</v>
      </c>
      <c r="K217" s="664">
        <v>2719.42</v>
      </c>
      <c r="L217" s="664"/>
      <c r="M217" s="664">
        <v>1359.71</v>
      </c>
      <c r="N217" s="664"/>
      <c r="O217" s="664"/>
      <c r="P217" s="677"/>
      <c r="Q217" s="665"/>
    </row>
    <row r="218" spans="1:17" ht="14.4" customHeight="1" x14ac:dyDescent="0.3">
      <c r="A218" s="660" t="s">
        <v>563</v>
      </c>
      <c r="B218" s="661" t="s">
        <v>5884</v>
      </c>
      <c r="C218" s="661" t="s">
        <v>5951</v>
      </c>
      <c r="D218" s="661" t="s">
        <v>6110</v>
      </c>
      <c r="E218" s="661" t="s">
        <v>6111</v>
      </c>
      <c r="F218" s="664"/>
      <c r="G218" s="664"/>
      <c r="H218" s="664"/>
      <c r="I218" s="664"/>
      <c r="J218" s="664">
        <v>1</v>
      </c>
      <c r="K218" s="664">
        <v>1359.71</v>
      </c>
      <c r="L218" s="664"/>
      <c r="M218" s="664">
        <v>1359.71</v>
      </c>
      <c r="N218" s="664"/>
      <c r="O218" s="664"/>
      <c r="P218" s="677"/>
      <c r="Q218" s="665"/>
    </row>
    <row r="219" spans="1:17" ht="14.4" customHeight="1" x14ac:dyDescent="0.3">
      <c r="A219" s="660" t="s">
        <v>563</v>
      </c>
      <c r="B219" s="661" t="s">
        <v>5884</v>
      </c>
      <c r="C219" s="661" t="s">
        <v>5951</v>
      </c>
      <c r="D219" s="661" t="s">
        <v>6112</v>
      </c>
      <c r="E219" s="661" t="s">
        <v>6113</v>
      </c>
      <c r="F219" s="664"/>
      <c r="G219" s="664"/>
      <c r="H219" s="664"/>
      <c r="I219" s="664"/>
      <c r="J219" s="664">
        <v>2</v>
      </c>
      <c r="K219" s="664">
        <v>14180.56</v>
      </c>
      <c r="L219" s="664"/>
      <c r="M219" s="664">
        <v>7090.28</v>
      </c>
      <c r="N219" s="664"/>
      <c r="O219" s="664"/>
      <c r="P219" s="677"/>
      <c r="Q219" s="665"/>
    </row>
    <row r="220" spans="1:17" ht="14.4" customHeight="1" x14ac:dyDescent="0.3">
      <c r="A220" s="660" t="s">
        <v>563</v>
      </c>
      <c r="B220" s="661" t="s">
        <v>5884</v>
      </c>
      <c r="C220" s="661" t="s">
        <v>5951</v>
      </c>
      <c r="D220" s="661" t="s">
        <v>6114</v>
      </c>
      <c r="E220" s="661" t="s">
        <v>6115</v>
      </c>
      <c r="F220" s="664"/>
      <c r="G220" s="664"/>
      <c r="H220" s="664"/>
      <c r="I220" s="664"/>
      <c r="J220" s="664"/>
      <c r="K220" s="664"/>
      <c r="L220" s="664"/>
      <c r="M220" s="664"/>
      <c r="N220" s="664">
        <v>4</v>
      </c>
      <c r="O220" s="664">
        <v>6466.92</v>
      </c>
      <c r="P220" s="677"/>
      <c r="Q220" s="665">
        <v>1616.73</v>
      </c>
    </row>
    <row r="221" spans="1:17" ht="14.4" customHeight="1" x14ac:dyDescent="0.3">
      <c r="A221" s="660" t="s">
        <v>563</v>
      </c>
      <c r="B221" s="661" t="s">
        <v>5884</v>
      </c>
      <c r="C221" s="661" t="s">
        <v>5951</v>
      </c>
      <c r="D221" s="661" t="s">
        <v>6116</v>
      </c>
      <c r="E221" s="661" t="s">
        <v>6117</v>
      </c>
      <c r="F221" s="664"/>
      <c r="G221" s="664"/>
      <c r="H221" s="664"/>
      <c r="I221" s="664"/>
      <c r="J221" s="664"/>
      <c r="K221" s="664"/>
      <c r="L221" s="664"/>
      <c r="M221" s="664"/>
      <c r="N221" s="664">
        <v>1</v>
      </c>
      <c r="O221" s="664">
        <v>11997</v>
      </c>
      <c r="P221" s="677"/>
      <c r="Q221" s="665">
        <v>11997</v>
      </c>
    </row>
    <row r="222" spans="1:17" ht="14.4" customHeight="1" x14ac:dyDescent="0.3">
      <c r="A222" s="660" t="s">
        <v>563</v>
      </c>
      <c r="B222" s="661" t="s">
        <v>5884</v>
      </c>
      <c r="C222" s="661" t="s">
        <v>5951</v>
      </c>
      <c r="D222" s="661" t="s">
        <v>6118</v>
      </c>
      <c r="E222" s="661" t="s">
        <v>6119</v>
      </c>
      <c r="F222" s="664"/>
      <c r="G222" s="664"/>
      <c r="H222" s="664"/>
      <c r="I222" s="664"/>
      <c r="J222" s="664"/>
      <c r="K222" s="664"/>
      <c r="L222" s="664"/>
      <c r="M222" s="664"/>
      <c r="N222" s="664">
        <v>4</v>
      </c>
      <c r="O222" s="664">
        <v>71300</v>
      </c>
      <c r="P222" s="677"/>
      <c r="Q222" s="665">
        <v>17825</v>
      </c>
    </row>
    <row r="223" spans="1:17" ht="14.4" customHeight="1" x14ac:dyDescent="0.3">
      <c r="A223" s="660" t="s">
        <v>563</v>
      </c>
      <c r="B223" s="661" t="s">
        <v>5884</v>
      </c>
      <c r="C223" s="661" t="s">
        <v>5951</v>
      </c>
      <c r="D223" s="661" t="s">
        <v>6120</v>
      </c>
      <c r="E223" s="661" t="s">
        <v>6121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5113.87</v>
      </c>
      <c r="P223" s="677"/>
      <c r="Q223" s="665">
        <v>5113.87</v>
      </c>
    </row>
    <row r="224" spans="1:17" ht="14.4" customHeight="1" x14ac:dyDescent="0.3">
      <c r="A224" s="660" t="s">
        <v>563</v>
      </c>
      <c r="B224" s="661" t="s">
        <v>5884</v>
      </c>
      <c r="C224" s="661" t="s">
        <v>5951</v>
      </c>
      <c r="D224" s="661" t="s">
        <v>6122</v>
      </c>
      <c r="E224" s="661" t="s">
        <v>6123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16063</v>
      </c>
      <c r="P224" s="677"/>
      <c r="Q224" s="665">
        <v>16063</v>
      </c>
    </row>
    <row r="225" spans="1:17" ht="14.4" customHeight="1" x14ac:dyDescent="0.3">
      <c r="A225" s="660" t="s">
        <v>563</v>
      </c>
      <c r="B225" s="661" t="s">
        <v>5884</v>
      </c>
      <c r="C225" s="661" t="s">
        <v>5951</v>
      </c>
      <c r="D225" s="661" t="s">
        <v>6124</v>
      </c>
      <c r="E225" s="661" t="s">
        <v>6125</v>
      </c>
      <c r="F225" s="664"/>
      <c r="G225" s="664"/>
      <c r="H225" s="664"/>
      <c r="I225" s="664"/>
      <c r="J225" s="664">
        <v>1</v>
      </c>
      <c r="K225" s="664">
        <v>17514</v>
      </c>
      <c r="L225" s="664"/>
      <c r="M225" s="664">
        <v>17514</v>
      </c>
      <c r="N225" s="664"/>
      <c r="O225" s="664"/>
      <c r="P225" s="677"/>
      <c r="Q225" s="665"/>
    </row>
    <row r="226" spans="1:17" ht="14.4" customHeight="1" x14ac:dyDescent="0.3">
      <c r="A226" s="660" t="s">
        <v>563</v>
      </c>
      <c r="B226" s="661" t="s">
        <v>5884</v>
      </c>
      <c r="C226" s="661" t="s">
        <v>5951</v>
      </c>
      <c r="D226" s="661" t="s">
        <v>6126</v>
      </c>
      <c r="E226" s="661" t="s">
        <v>6127</v>
      </c>
      <c r="F226" s="664"/>
      <c r="G226" s="664"/>
      <c r="H226" s="664"/>
      <c r="I226" s="664"/>
      <c r="J226" s="664"/>
      <c r="K226" s="664"/>
      <c r="L226" s="664"/>
      <c r="M226" s="664"/>
      <c r="N226" s="664">
        <v>1</v>
      </c>
      <c r="O226" s="664">
        <v>2316.27</v>
      </c>
      <c r="P226" s="677"/>
      <c r="Q226" s="665">
        <v>2316.27</v>
      </c>
    </row>
    <row r="227" spans="1:17" ht="14.4" customHeight="1" x14ac:dyDescent="0.3">
      <c r="A227" s="660" t="s">
        <v>563</v>
      </c>
      <c r="B227" s="661" t="s">
        <v>5884</v>
      </c>
      <c r="C227" s="661" t="s">
        <v>5737</v>
      </c>
      <c r="D227" s="661" t="s">
        <v>6128</v>
      </c>
      <c r="E227" s="661" t="s">
        <v>6129</v>
      </c>
      <c r="F227" s="664">
        <v>46</v>
      </c>
      <c r="G227" s="664">
        <v>8510</v>
      </c>
      <c r="H227" s="664">
        <v>1</v>
      </c>
      <c r="I227" s="664">
        <v>185</v>
      </c>
      <c r="J227" s="664">
        <v>56</v>
      </c>
      <c r="K227" s="664">
        <v>10435</v>
      </c>
      <c r="L227" s="664">
        <v>1.2262044653349</v>
      </c>
      <c r="M227" s="664">
        <v>186.33928571428572</v>
      </c>
      <c r="N227" s="664">
        <v>70</v>
      </c>
      <c r="O227" s="664">
        <v>13230</v>
      </c>
      <c r="P227" s="677">
        <v>1.5546415981198589</v>
      </c>
      <c r="Q227" s="665">
        <v>189</v>
      </c>
    </row>
    <row r="228" spans="1:17" ht="14.4" customHeight="1" x14ac:dyDescent="0.3">
      <c r="A228" s="660" t="s">
        <v>563</v>
      </c>
      <c r="B228" s="661" t="s">
        <v>5884</v>
      </c>
      <c r="C228" s="661" t="s">
        <v>5737</v>
      </c>
      <c r="D228" s="661" t="s">
        <v>5740</v>
      </c>
      <c r="E228" s="661" t="s">
        <v>5741</v>
      </c>
      <c r="F228" s="664">
        <v>17</v>
      </c>
      <c r="G228" s="664">
        <v>10965</v>
      </c>
      <c r="H228" s="664">
        <v>1</v>
      </c>
      <c r="I228" s="664">
        <v>645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563</v>
      </c>
      <c r="B229" s="661" t="s">
        <v>5884</v>
      </c>
      <c r="C229" s="661" t="s">
        <v>5737</v>
      </c>
      <c r="D229" s="661" t="s">
        <v>5839</v>
      </c>
      <c r="E229" s="661" t="s">
        <v>5840</v>
      </c>
      <c r="F229" s="664">
        <v>4</v>
      </c>
      <c r="G229" s="664">
        <v>1208</v>
      </c>
      <c r="H229" s="664">
        <v>1</v>
      </c>
      <c r="I229" s="664">
        <v>302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563</v>
      </c>
      <c r="B230" s="661" t="s">
        <v>5884</v>
      </c>
      <c r="C230" s="661" t="s">
        <v>5737</v>
      </c>
      <c r="D230" s="661" t="s">
        <v>5819</v>
      </c>
      <c r="E230" s="661" t="s">
        <v>5820</v>
      </c>
      <c r="F230" s="664">
        <v>104</v>
      </c>
      <c r="G230" s="664">
        <v>24128</v>
      </c>
      <c r="H230" s="664">
        <v>1</v>
      </c>
      <c r="I230" s="664">
        <v>232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563</v>
      </c>
      <c r="B231" s="661" t="s">
        <v>5884</v>
      </c>
      <c r="C231" s="661" t="s">
        <v>5737</v>
      </c>
      <c r="D231" s="661" t="s">
        <v>6130</v>
      </c>
      <c r="E231" s="661" t="s">
        <v>6131</v>
      </c>
      <c r="F231" s="664">
        <v>2</v>
      </c>
      <c r="G231" s="664">
        <v>1878</v>
      </c>
      <c r="H231" s="664">
        <v>1</v>
      </c>
      <c r="I231" s="664">
        <v>939</v>
      </c>
      <c r="J231" s="664">
        <v>6</v>
      </c>
      <c r="K231" s="664">
        <v>5648</v>
      </c>
      <c r="L231" s="664">
        <v>3.0074547390841322</v>
      </c>
      <c r="M231" s="664">
        <v>941.33333333333337</v>
      </c>
      <c r="N231" s="664">
        <v>4</v>
      </c>
      <c r="O231" s="664">
        <v>3796</v>
      </c>
      <c r="P231" s="677">
        <v>2.0212992545260917</v>
      </c>
      <c r="Q231" s="665">
        <v>949</v>
      </c>
    </row>
    <row r="232" spans="1:17" ht="14.4" customHeight="1" x14ac:dyDescent="0.3">
      <c r="A232" s="660" t="s">
        <v>563</v>
      </c>
      <c r="B232" s="661" t="s">
        <v>5884</v>
      </c>
      <c r="C232" s="661" t="s">
        <v>5737</v>
      </c>
      <c r="D232" s="661" t="s">
        <v>5787</v>
      </c>
      <c r="E232" s="661" t="s">
        <v>5788</v>
      </c>
      <c r="F232" s="664">
        <v>15</v>
      </c>
      <c r="G232" s="664">
        <v>6165</v>
      </c>
      <c r="H232" s="664">
        <v>1</v>
      </c>
      <c r="I232" s="664">
        <v>411</v>
      </c>
      <c r="J232" s="664">
        <v>11</v>
      </c>
      <c r="K232" s="664">
        <v>4542</v>
      </c>
      <c r="L232" s="664">
        <v>0.7367396593673966</v>
      </c>
      <c r="M232" s="664">
        <v>412.90909090909093</v>
      </c>
      <c r="N232" s="664">
        <v>6</v>
      </c>
      <c r="O232" s="664">
        <v>2490</v>
      </c>
      <c r="P232" s="677">
        <v>0.40389294403892945</v>
      </c>
      <c r="Q232" s="665">
        <v>415</v>
      </c>
    </row>
    <row r="233" spans="1:17" ht="14.4" customHeight="1" x14ac:dyDescent="0.3">
      <c r="A233" s="660" t="s">
        <v>563</v>
      </c>
      <c r="B233" s="661" t="s">
        <v>5884</v>
      </c>
      <c r="C233" s="661" t="s">
        <v>5737</v>
      </c>
      <c r="D233" s="661" t="s">
        <v>6132</v>
      </c>
      <c r="E233" s="661" t="s">
        <v>6133</v>
      </c>
      <c r="F233" s="664">
        <v>3</v>
      </c>
      <c r="G233" s="664">
        <v>4062</v>
      </c>
      <c r="H233" s="664">
        <v>1</v>
      </c>
      <c r="I233" s="664">
        <v>1354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563</v>
      </c>
      <c r="B234" s="661" t="s">
        <v>5884</v>
      </c>
      <c r="C234" s="661" t="s">
        <v>5737</v>
      </c>
      <c r="D234" s="661" t="s">
        <v>6134</v>
      </c>
      <c r="E234" s="661" t="s">
        <v>6135</v>
      </c>
      <c r="F234" s="664">
        <v>7</v>
      </c>
      <c r="G234" s="664">
        <v>5636</v>
      </c>
      <c r="H234" s="664">
        <v>1</v>
      </c>
      <c r="I234" s="664">
        <v>805.14285714285711</v>
      </c>
      <c r="J234" s="664">
        <v>8</v>
      </c>
      <c r="K234" s="664">
        <v>6484</v>
      </c>
      <c r="L234" s="664">
        <v>1.1504613200851668</v>
      </c>
      <c r="M234" s="664">
        <v>810.5</v>
      </c>
      <c r="N234" s="664">
        <v>4</v>
      </c>
      <c r="O234" s="664">
        <v>3272</v>
      </c>
      <c r="P234" s="677">
        <v>0.58055358410220015</v>
      </c>
      <c r="Q234" s="665">
        <v>818</v>
      </c>
    </row>
    <row r="235" spans="1:17" ht="14.4" customHeight="1" x14ac:dyDescent="0.3">
      <c r="A235" s="660" t="s">
        <v>563</v>
      </c>
      <c r="B235" s="661" t="s">
        <v>5884</v>
      </c>
      <c r="C235" s="661" t="s">
        <v>5737</v>
      </c>
      <c r="D235" s="661" t="s">
        <v>6136</v>
      </c>
      <c r="E235" s="661" t="s">
        <v>6137</v>
      </c>
      <c r="F235" s="664">
        <v>83</v>
      </c>
      <c r="G235" s="664">
        <v>19253</v>
      </c>
      <c r="H235" s="664">
        <v>1</v>
      </c>
      <c r="I235" s="664">
        <v>231.96385542168676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563</v>
      </c>
      <c r="B236" s="661" t="s">
        <v>5884</v>
      </c>
      <c r="C236" s="661" t="s">
        <v>5737</v>
      </c>
      <c r="D236" s="661" t="s">
        <v>6138</v>
      </c>
      <c r="E236" s="661" t="s">
        <v>6139</v>
      </c>
      <c r="F236" s="664">
        <v>92</v>
      </c>
      <c r="G236" s="664">
        <v>10672</v>
      </c>
      <c r="H236" s="664">
        <v>1</v>
      </c>
      <c r="I236" s="664">
        <v>116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563</v>
      </c>
      <c r="B237" s="661" t="s">
        <v>5884</v>
      </c>
      <c r="C237" s="661" t="s">
        <v>5737</v>
      </c>
      <c r="D237" s="661" t="s">
        <v>6140</v>
      </c>
      <c r="E237" s="661" t="s">
        <v>6141</v>
      </c>
      <c r="F237" s="664">
        <v>47</v>
      </c>
      <c r="G237" s="664">
        <v>42059</v>
      </c>
      <c r="H237" s="664">
        <v>1</v>
      </c>
      <c r="I237" s="664">
        <v>894.87234042553189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563</v>
      </c>
      <c r="B238" s="661" t="s">
        <v>5884</v>
      </c>
      <c r="C238" s="661" t="s">
        <v>5737</v>
      </c>
      <c r="D238" s="661" t="s">
        <v>6142</v>
      </c>
      <c r="E238" s="661" t="s">
        <v>6143</v>
      </c>
      <c r="F238" s="664">
        <v>56</v>
      </c>
      <c r="G238" s="664">
        <v>3136</v>
      </c>
      <c r="H238" s="664">
        <v>1</v>
      </c>
      <c r="I238" s="664">
        <v>56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563</v>
      </c>
      <c r="B239" s="661" t="s">
        <v>5884</v>
      </c>
      <c r="C239" s="661" t="s">
        <v>5737</v>
      </c>
      <c r="D239" s="661" t="s">
        <v>6144</v>
      </c>
      <c r="E239" s="661" t="s">
        <v>6145</v>
      </c>
      <c r="F239" s="664">
        <v>56</v>
      </c>
      <c r="G239" s="664">
        <v>3416</v>
      </c>
      <c r="H239" s="664">
        <v>1</v>
      </c>
      <c r="I239" s="664">
        <v>61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563</v>
      </c>
      <c r="B240" s="661" t="s">
        <v>5884</v>
      </c>
      <c r="C240" s="661" t="s">
        <v>5737</v>
      </c>
      <c r="D240" s="661" t="s">
        <v>6146</v>
      </c>
      <c r="E240" s="661" t="s">
        <v>6147</v>
      </c>
      <c r="F240" s="664">
        <v>0</v>
      </c>
      <c r="G240" s="664">
        <v>0</v>
      </c>
      <c r="H240" s="664"/>
      <c r="I240" s="664"/>
      <c r="J240" s="664">
        <v>0</v>
      </c>
      <c r="K240" s="664">
        <v>0</v>
      </c>
      <c r="L240" s="664"/>
      <c r="M240" s="664"/>
      <c r="N240" s="664">
        <v>0</v>
      </c>
      <c r="O240" s="664">
        <v>0</v>
      </c>
      <c r="P240" s="677"/>
      <c r="Q240" s="665"/>
    </row>
    <row r="241" spans="1:17" ht="14.4" customHeight="1" x14ac:dyDescent="0.3">
      <c r="A241" s="660" t="s">
        <v>563</v>
      </c>
      <c r="B241" s="661" t="s">
        <v>5884</v>
      </c>
      <c r="C241" s="661" t="s">
        <v>5737</v>
      </c>
      <c r="D241" s="661" t="s">
        <v>6148</v>
      </c>
      <c r="E241" s="661" t="s">
        <v>6149</v>
      </c>
      <c r="F241" s="664">
        <v>1064</v>
      </c>
      <c r="G241" s="664">
        <v>0</v>
      </c>
      <c r="H241" s="664"/>
      <c r="I241" s="664">
        <v>0</v>
      </c>
      <c r="J241" s="664">
        <v>1305</v>
      </c>
      <c r="K241" s="664">
        <v>0</v>
      </c>
      <c r="L241" s="664"/>
      <c r="M241" s="664">
        <v>0</v>
      </c>
      <c r="N241" s="664">
        <v>1002</v>
      </c>
      <c r="O241" s="664">
        <v>0</v>
      </c>
      <c r="P241" s="677"/>
      <c r="Q241" s="665">
        <v>0</v>
      </c>
    </row>
    <row r="242" spans="1:17" ht="14.4" customHeight="1" x14ac:dyDescent="0.3">
      <c r="A242" s="660" t="s">
        <v>563</v>
      </c>
      <c r="B242" s="661" t="s">
        <v>5884</v>
      </c>
      <c r="C242" s="661" t="s">
        <v>5737</v>
      </c>
      <c r="D242" s="661" t="s">
        <v>5754</v>
      </c>
      <c r="E242" s="661" t="s">
        <v>5755</v>
      </c>
      <c r="F242" s="664">
        <v>17</v>
      </c>
      <c r="G242" s="664">
        <v>0</v>
      </c>
      <c r="H242" s="664"/>
      <c r="I242" s="664">
        <v>0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563</v>
      </c>
      <c r="B243" s="661" t="s">
        <v>5884</v>
      </c>
      <c r="C243" s="661" t="s">
        <v>5737</v>
      </c>
      <c r="D243" s="661" t="s">
        <v>6150</v>
      </c>
      <c r="E243" s="661" t="s">
        <v>6151</v>
      </c>
      <c r="F243" s="664"/>
      <c r="G243" s="664"/>
      <c r="H243" s="664"/>
      <c r="I243" s="664"/>
      <c r="J243" s="664">
        <v>1</v>
      </c>
      <c r="K243" s="664">
        <v>0</v>
      </c>
      <c r="L243" s="664"/>
      <c r="M243" s="664">
        <v>0</v>
      </c>
      <c r="N243" s="664"/>
      <c r="O243" s="664"/>
      <c r="P243" s="677"/>
      <c r="Q243" s="665"/>
    </row>
    <row r="244" spans="1:17" ht="14.4" customHeight="1" x14ac:dyDescent="0.3">
      <c r="A244" s="660" t="s">
        <v>563</v>
      </c>
      <c r="B244" s="661" t="s">
        <v>5884</v>
      </c>
      <c r="C244" s="661" t="s">
        <v>5737</v>
      </c>
      <c r="D244" s="661" t="s">
        <v>6152</v>
      </c>
      <c r="E244" s="661"/>
      <c r="F244" s="664">
        <v>1</v>
      </c>
      <c r="G244" s="664">
        <v>0</v>
      </c>
      <c r="H244" s="664"/>
      <c r="I244" s="664">
        <v>0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563</v>
      </c>
      <c r="B245" s="661" t="s">
        <v>5884</v>
      </c>
      <c r="C245" s="661" t="s">
        <v>5737</v>
      </c>
      <c r="D245" s="661" t="s">
        <v>5858</v>
      </c>
      <c r="E245" s="661" t="s">
        <v>5859</v>
      </c>
      <c r="F245" s="664">
        <v>207</v>
      </c>
      <c r="G245" s="664">
        <v>0</v>
      </c>
      <c r="H245" s="664"/>
      <c r="I245" s="664">
        <v>0</v>
      </c>
      <c r="J245" s="664">
        <v>237</v>
      </c>
      <c r="K245" s="664">
        <v>0</v>
      </c>
      <c r="L245" s="664"/>
      <c r="M245" s="664">
        <v>0</v>
      </c>
      <c r="N245" s="664">
        <v>214</v>
      </c>
      <c r="O245" s="664">
        <v>0</v>
      </c>
      <c r="P245" s="677"/>
      <c r="Q245" s="665">
        <v>0</v>
      </c>
    </row>
    <row r="246" spans="1:17" ht="14.4" customHeight="1" x14ac:dyDescent="0.3">
      <c r="A246" s="660" t="s">
        <v>563</v>
      </c>
      <c r="B246" s="661" t="s">
        <v>5884</v>
      </c>
      <c r="C246" s="661" t="s">
        <v>5737</v>
      </c>
      <c r="D246" s="661" t="s">
        <v>5860</v>
      </c>
      <c r="E246" s="661" t="s">
        <v>5861</v>
      </c>
      <c r="F246" s="664"/>
      <c r="G246" s="664"/>
      <c r="H246" s="664"/>
      <c r="I246" s="664"/>
      <c r="J246" s="664">
        <v>4</v>
      </c>
      <c r="K246" s="664">
        <v>0</v>
      </c>
      <c r="L246" s="664"/>
      <c r="M246" s="664">
        <v>0</v>
      </c>
      <c r="N246" s="664">
        <v>2</v>
      </c>
      <c r="O246" s="664">
        <v>0</v>
      </c>
      <c r="P246" s="677"/>
      <c r="Q246" s="665">
        <v>0</v>
      </c>
    </row>
    <row r="247" spans="1:17" ht="14.4" customHeight="1" x14ac:dyDescent="0.3">
      <c r="A247" s="660" t="s">
        <v>563</v>
      </c>
      <c r="B247" s="661" t="s">
        <v>5884</v>
      </c>
      <c r="C247" s="661" t="s">
        <v>5737</v>
      </c>
      <c r="D247" s="661" t="s">
        <v>6153</v>
      </c>
      <c r="E247" s="661" t="s">
        <v>6154</v>
      </c>
      <c r="F247" s="664">
        <v>7</v>
      </c>
      <c r="G247" s="664">
        <v>0</v>
      </c>
      <c r="H247" s="664"/>
      <c r="I247" s="664">
        <v>0</v>
      </c>
      <c r="J247" s="664">
        <v>15</v>
      </c>
      <c r="K247" s="664">
        <v>0</v>
      </c>
      <c r="L247" s="664"/>
      <c r="M247" s="664">
        <v>0</v>
      </c>
      <c r="N247" s="664">
        <v>6</v>
      </c>
      <c r="O247" s="664">
        <v>0</v>
      </c>
      <c r="P247" s="677"/>
      <c r="Q247" s="665">
        <v>0</v>
      </c>
    </row>
    <row r="248" spans="1:17" ht="14.4" customHeight="1" x14ac:dyDescent="0.3">
      <c r="A248" s="660" t="s">
        <v>563</v>
      </c>
      <c r="B248" s="661" t="s">
        <v>5884</v>
      </c>
      <c r="C248" s="661" t="s">
        <v>5737</v>
      </c>
      <c r="D248" s="661" t="s">
        <v>6155</v>
      </c>
      <c r="E248" s="661" t="s">
        <v>6156</v>
      </c>
      <c r="F248" s="664">
        <v>1</v>
      </c>
      <c r="G248" s="664">
        <v>0</v>
      </c>
      <c r="H248" s="664"/>
      <c r="I248" s="664">
        <v>0</v>
      </c>
      <c r="J248" s="664"/>
      <c r="K248" s="664"/>
      <c r="L248" s="664"/>
      <c r="M248" s="664"/>
      <c r="N248" s="664">
        <v>1</v>
      </c>
      <c r="O248" s="664">
        <v>0</v>
      </c>
      <c r="P248" s="677"/>
      <c r="Q248" s="665">
        <v>0</v>
      </c>
    </row>
    <row r="249" spans="1:17" ht="14.4" customHeight="1" x14ac:dyDescent="0.3">
      <c r="A249" s="660" t="s">
        <v>563</v>
      </c>
      <c r="B249" s="661" t="s">
        <v>5884</v>
      </c>
      <c r="C249" s="661" t="s">
        <v>5737</v>
      </c>
      <c r="D249" s="661" t="s">
        <v>6157</v>
      </c>
      <c r="E249" s="661" t="s">
        <v>6158</v>
      </c>
      <c r="F249" s="664">
        <v>100</v>
      </c>
      <c r="G249" s="664">
        <v>0</v>
      </c>
      <c r="H249" s="664"/>
      <c r="I249" s="664">
        <v>0</v>
      </c>
      <c r="J249" s="664">
        <v>115</v>
      </c>
      <c r="K249" s="664">
        <v>0</v>
      </c>
      <c r="L249" s="664"/>
      <c r="M249" s="664">
        <v>0</v>
      </c>
      <c r="N249" s="664">
        <v>143</v>
      </c>
      <c r="O249" s="664">
        <v>0</v>
      </c>
      <c r="P249" s="677"/>
      <c r="Q249" s="665">
        <v>0</v>
      </c>
    </row>
    <row r="250" spans="1:17" ht="14.4" customHeight="1" x14ac:dyDescent="0.3">
      <c r="A250" s="660" t="s">
        <v>563</v>
      </c>
      <c r="B250" s="661" t="s">
        <v>5884</v>
      </c>
      <c r="C250" s="661" t="s">
        <v>5737</v>
      </c>
      <c r="D250" s="661" t="s">
        <v>6159</v>
      </c>
      <c r="E250" s="661" t="s">
        <v>6160</v>
      </c>
      <c r="F250" s="664">
        <v>11</v>
      </c>
      <c r="G250" s="664">
        <v>0</v>
      </c>
      <c r="H250" s="664"/>
      <c r="I250" s="664">
        <v>0</v>
      </c>
      <c r="J250" s="664">
        <v>6</v>
      </c>
      <c r="K250" s="664">
        <v>0</v>
      </c>
      <c r="L250" s="664"/>
      <c r="M250" s="664">
        <v>0</v>
      </c>
      <c r="N250" s="664">
        <v>3</v>
      </c>
      <c r="O250" s="664">
        <v>0</v>
      </c>
      <c r="P250" s="677"/>
      <c r="Q250" s="665">
        <v>0</v>
      </c>
    </row>
    <row r="251" spans="1:17" ht="14.4" customHeight="1" x14ac:dyDescent="0.3">
      <c r="A251" s="660" t="s">
        <v>563</v>
      </c>
      <c r="B251" s="661" t="s">
        <v>5884</v>
      </c>
      <c r="C251" s="661" t="s">
        <v>5737</v>
      </c>
      <c r="D251" s="661" t="s">
        <v>6161</v>
      </c>
      <c r="E251" s="661" t="s">
        <v>6162</v>
      </c>
      <c r="F251" s="664"/>
      <c r="G251" s="664"/>
      <c r="H251" s="664"/>
      <c r="I251" s="664"/>
      <c r="J251" s="664">
        <v>9</v>
      </c>
      <c r="K251" s="664">
        <v>0</v>
      </c>
      <c r="L251" s="664"/>
      <c r="M251" s="664">
        <v>0</v>
      </c>
      <c r="N251" s="664">
        <v>15</v>
      </c>
      <c r="O251" s="664">
        <v>0</v>
      </c>
      <c r="P251" s="677"/>
      <c r="Q251" s="665">
        <v>0</v>
      </c>
    </row>
    <row r="252" spans="1:17" ht="14.4" customHeight="1" x14ac:dyDescent="0.3">
      <c r="A252" s="660" t="s">
        <v>563</v>
      </c>
      <c r="B252" s="661" t="s">
        <v>5884</v>
      </c>
      <c r="C252" s="661" t="s">
        <v>5737</v>
      </c>
      <c r="D252" s="661" t="s">
        <v>6163</v>
      </c>
      <c r="E252" s="661" t="s">
        <v>6164</v>
      </c>
      <c r="F252" s="664">
        <v>9</v>
      </c>
      <c r="G252" s="664">
        <v>0</v>
      </c>
      <c r="H252" s="664"/>
      <c r="I252" s="664">
        <v>0</v>
      </c>
      <c r="J252" s="664">
        <v>9</v>
      </c>
      <c r="K252" s="664">
        <v>0</v>
      </c>
      <c r="L252" s="664"/>
      <c r="M252" s="664">
        <v>0</v>
      </c>
      <c r="N252" s="664">
        <v>4</v>
      </c>
      <c r="O252" s="664">
        <v>0</v>
      </c>
      <c r="P252" s="677"/>
      <c r="Q252" s="665">
        <v>0</v>
      </c>
    </row>
    <row r="253" spans="1:17" ht="14.4" customHeight="1" x14ac:dyDescent="0.3">
      <c r="A253" s="660" t="s">
        <v>563</v>
      </c>
      <c r="B253" s="661" t="s">
        <v>5884</v>
      </c>
      <c r="C253" s="661" t="s">
        <v>5737</v>
      </c>
      <c r="D253" s="661" t="s">
        <v>6165</v>
      </c>
      <c r="E253" s="661" t="s">
        <v>6166</v>
      </c>
      <c r="F253" s="664">
        <v>11</v>
      </c>
      <c r="G253" s="664">
        <v>0</v>
      </c>
      <c r="H253" s="664"/>
      <c r="I253" s="664">
        <v>0</v>
      </c>
      <c r="J253" s="664">
        <v>9</v>
      </c>
      <c r="K253" s="664">
        <v>0</v>
      </c>
      <c r="L253" s="664"/>
      <c r="M253" s="664">
        <v>0</v>
      </c>
      <c r="N253" s="664">
        <v>8</v>
      </c>
      <c r="O253" s="664">
        <v>0</v>
      </c>
      <c r="P253" s="677"/>
      <c r="Q253" s="665">
        <v>0</v>
      </c>
    </row>
    <row r="254" spans="1:17" ht="14.4" customHeight="1" x14ac:dyDescent="0.3">
      <c r="A254" s="660" t="s">
        <v>563</v>
      </c>
      <c r="B254" s="661" t="s">
        <v>5884</v>
      </c>
      <c r="C254" s="661" t="s">
        <v>5737</v>
      </c>
      <c r="D254" s="661" t="s">
        <v>6167</v>
      </c>
      <c r="E254" s="661" t="s">
        <v>6168</v>
      </c>
      <c r="F254" s="664">
        <v>102</v>
      </c>
      <c r="G254" s="664">
        <v>0</v>
      </c>
      <c r="H254" s="664"/>
      <c r="I254" s="664">
        <v>0</v>
      </c>
      <c r="J254" s="664">
        <v>160</v>
      </c>
      <c r="K254" s="664">
        <v>0</v>
      </c>
      <c r="L254" s="664"/>
      <c r="M254" s="664">
        <v>0</v>
      </c>
      <c r="N254" s="664">
        <v>148</v>
      </c>
      <c r="O254" s="664">
        <v>0</v>
      </c>
      <c r="P254" s="677"/>
      <c r="Q254" s="665">
        <v>0</v>
      </c>
    </row>
    <row r="255" spans="1:17" ht="14.4" customHeight="1" x14ac:dyDescent="0.3">
      <c r="A255" s="660" t="s">
        <v>563</v>
      </c>
      <c r="B255" s="661" t="s">
        <v>5884</v>
      </c>
      <c r="C255" s="661" t="s">
        <v>5737</v>
      </c>
      <c r="D255" s="661" t="s">
        <v>6169</v>
      </c>
      <c r="E255" s="661" t="s">
        <v>6170</v>
      </c>
      <c r="F255" s="664">
        <v>64</v>
      </c>
      <c r="G255" s="664">
        <v>0</v>
      </c>
      <c r="H255" s="664"/>
      <c r="I255" s="664">
        <v>0</v>
      </c>
      <c r="J255" s="664">
        <v>63</v>
      </c>
      <c r="K255" s="664">
        <v>0</v>
      </c>
      <c r="L255" s="664"/>
      <c r="M255" s="664">
        <v>0</v>
      </c>
      <c r="N255" s="664">
        <v>52</v>
      </c>
      <c r="O255" s="664">
        <v>0</v>
      </c>
      <c r="P255" s="677"/>
      <c r="Q255" s="665">
        <v>0</v>
      </c>
    </row>
    <row r="256" spans="1:17" ht="14.4" customHeight="1" x14ac:dyDescent="0.3">
      <c r="A256" s="660" t="s">
        <v>563</v>
      </c>
      <c r="B256" s="661" t="s">
        <v>5884</v>
      </c>
      <c r="C256" s="661" t="s">
        <v>5737</v>
      </c>
      <c r="D256" s="661" t="s">
        <v>6171</v>
      </c>
      <c r="E256" s="661" t="s">
        <v>6172</v>
      </c>
      <c r="F256" s="664"/>
      <c r="G256" s="664"/>
      <c r="H256" s="664"/>
      <c r="I256" s="664"/>
      <c r="J256" s="664">
        <v>2</v>
      </c>
      <c r="K256" s="664">
        <v>0</v>
      </c>
      <c r="L256" s="664"/>
      <c r="M256" s="664">
        <v>0</v>
      </c>
      <c r="N256" s="664">
        <v>3</v>
      </c>
      <c r="O256" s="664">
        <v>0</v>
      </c>
      <c r="P256" s="677"/>
      <c r="Q256" s="665">
        <v>0</v>
      </c>
    </row>
    <row r="257" spans="1:17" ht="14.4" customHeight="1" x14ac:dyDescent="0.3">
      <c r="A257" s="660" t="s">
        <v>563</v>
      </c>
      <c r="B257" s="661" t="s">
        <v>5884</v>
      </c>
      <c r="C257" s="661" t="s">
        <v>5737</v>
      </c>
      <c r="D257" s="661" t="s">
        <v>6173</v>
      </c>
      <c r="E257" s="661" t="s">
        <v>6174</v>
      </c>
      <c r="F257" s="664">
        <v>3</v>
      </c>
      <c r="G257" s="664">
        <v>0</v>
      </c>
      <c r="H257" s="664"/>
      <c r="I257" s="664">
        <v>0</v>
      </c>
      <c r="J257" s="664">
        <v>15</v>
      </c>
      <c r="K257" s="664">
        <v>0</v>
      </c>
      <c r="L257" s="664"/>
      <c r="M257" s="664">
        <v>0</v>
      </c>
      <c r="N257" s="664">
        <v>4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563</v>
      </c>
      <c r="B258" s="661" t="s">
        <v>5884</v>
      </c>
      <c r="C258" s="661" t="s">
        <v>5737</v>
      </c>
      <c r="D258" s="661" t="s">
        <v>6175</v>
      </c>
      <c r="E258" s="661" t="s">
        <v>6176</v>
      </c>
      <c r="F258" s="664">
        <v>3</v>
      </c>
      <c r="G258" s="664">
        <v>0</v>
      </c>
      <c r="H258" s="664"/>
      <c r="I258" s="664">
        <v>0</v>
      </c>
      <c r="J258" s="664">
        <v>5</v>
      </c>
      <c r="K258" s="664">
        <v>0</v>
      </c>
      <c r="L258" s="664"/>
      <c r="M258" s="664">
        <v>0</v>
      </c>
      <c r="N258" s="664">
        <v>7</v>
      </c>
      <c r="O258" s="664">
        <v>0</v>
      </c>
      <c r="P258" s="677"/>
      <c r="Q258" s="665">
        <v>0</v>
      </c>
    </row>
    <row r="259" spans="1:17" ht="14.4" customHeight="1" x14ac:dyDescent="0.3">
      <c r="A259" s="660" t="s">
        <v>563</v>
      </c>
      <c r="B259" s="661" t="s">
        <v>5884</v>
      </c>
      <c r="C259" s="661" t="s">
        <v>5737</v>
      </c>
      <c r="D259" s="661" t="s">
        <v>6177</v>
      </c>
      <c r="E259" s="661" t="s">
        <v>6178</v>
      </c>
      <c r="F259" s="664">
        <v>5</v>
      </c>
      <c r="G259" s="664">
        <v>0</v>
      </c>
      <c r="H259" s="664"/>
      <c r="I259" s="664">
        <v>0</v>
      </c>
      <c r="J259" s="664">
        <v>4</v>
      </c>
      <c r="K259" s="664">
        <v>0</v>
      </c>
      <c r="L259" s="664"/>
      <c r="M259" s="664">
        <v>0</v>
      </c>
      <c r="N259" s="664">
        <v>3</v>
      </c>
      <c r="O259" s="664">
        <v>0</v>
      </c>
      <c r="P259" s="677"/>
      <c r="Q259" s="665">
        <v>0</v>
      </c>
    </row>
    <row r="260" spans="1:17" ht="14.4" customHeight="1" x14ac:dyDescent="0.3">
      <c r="A260" s="660" t="s">
        <v>563</v>
      </c>
      <c r="B260" s="661" t="s">
        <v>5884</v>
      </c>
      <c r="C260" s="661" t="s">
        <v>5737</v>
      </c>
      <c r="D260" s="661" t="s">
        <v>6179</v>
      </c>
      <c r="E260" s="661" t="s">
        <v>6180</v>
      </c>
      <c r="F260" s="664">
        <v>42</v>
      </c>
      <c r="G260" s="664">
        <v>0</v>
      </c>
      <c r="H260" s="664"/>
      <c r="I260" s="664">
        <v>0</v>
      </c>
      <c r="J260" s="664">
        <v>48</v>
      </c>
      <c r="K260" s="664">
        <v>0</v>
      </c>
      <c r="L260" s="664"/>
      <c r="M260" s="664">
        <v>0</v>
      </c>
      <c r="N260" s="664">
        <v>36</v>
      </c>
      <c r="O260" s="664">
        <v>0</v>
      </c>
      <c r="P260" s="677"/>
      <c r="Q260" s="665">
        <v>0</v>
      </c>
    </row>
    <row r="261" spans="1:17" ht="14.4" customHeight="1" x14ac:dyDescent="0.3">
      <c r="A261" s="660" t="s">
        <v>563</v>
      </c>
      <c r="B261" s="661" t="s">
        <v>5884</v>
      </c>
      <c r="C261" s="661" t="s">
        <v>5737</v>
      </c>
      <c r="D261" s="661" t="s">
        <v>6181</v>
      </c>
      <c r="E261" s="661" t="s">
        <v>6182</v>
      </c>
      <c r="F261" s="664"/>
      <c r="G261" s="664"/>
      <c r="H261" s="664"/>
      <c r="I261" s="664"/>
      <c r="J261" s="664">
        <v>1</v>
      </c>
      <c r="K261" s="664">
        <v>0</v>
      </c>
      <c r="L261" s="664"/>
      <c r="M261" s="664">
        <v>0</v>
      </c>
      <c r="N261" s="664"/>
      <c r="O261" s="664"/>
      <c r="P261" s="677"/>
      <c r="Q261" s="665"/>
    </row>
    <row r="262" spans="1:17" ht="14.4" customHeight="1" x14ac:dyDescent="0.3">
      <c r="A262" s="660" t="s">
        <v>563</v>
      </c>
      <c r="B262" s="661" t="s">
        <v>5884</v>
      </c>
      <c r="C262" s="661" t="s">
        <v>5737</v>
      </c>
      <c r="D262" s="661" t="s">
        <v>6183</v>
      </c>
      <c r="E262" s="661" t="s">
        <v>6184</v>
      </c>
      <c r="F262" s="664"/>
      <c r="G262" s="664"/>
      <c r="H262" s="664"/>
      <c r="I262" s="664"/>
      <c r="J262" s="664">
        <v>2</v>
      </c>
      <c r="K262" s="664">
        <v>0</v>
      </c>
      <c r="L262" s="664"/>
      <c r="M262" s="664">
        <v>0</v>
      </c>
      <c r="N262" s="664">
        <v>1</v>
      </c>
      <c r="O262" s="664">
        <v>0</v>
      </c>
      <c r="P262" s="677"/>
      <c r="Q262" s="665">
        <v>0</v>
      </c>
    </row>
    <row r="263" spans="1:17" ht="14.4" customHeight="1" x14ac:dyDescent="0.3">
      <c r="A263" s="660" t="s">
        <v>563</v>
      </c>
      <c r="B263" s="661" t="s">
        <v>5884</v>
      </c>
      <c r="C263" s="661" t="s">
        <v>5737</v>
      </c>
      <c r="D263" s="661" t="s">
        <v>6185</v>
      </c>
      <c r="E263" s="661" t="s">
        <v>6186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0</v>
      </c>
      <c r="P263" s="677"/>
      <c r="Q263" s="665">
        <v>0</v>
      </c>
    </row>
    <row r="264" spans="1:17" ht="14.4" customHeight="1" x14ac:dyDescent="0.3">
      <c r="A264" s="660" t="s">
        <v>563</v>
      </c>
      <c r="B264" s="661" t="s">
        <v>5884</v>
      </c>
      <c r="C264" s="661" t="s">
        <v>5737</v>
      </c>
      <c r="D264" s="661" t="s">
        <v>6187</v>
      </c>
      <c r="E264" s="661" t="s">
        <v>6188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0</v>
      </c>
      <c r="P264" s="677"/>
      <c r="Q264" s="665">
        <v>0</v>
      </c>
    </row>
    <row r="265" spans="1:17" ht="14.4" customHeight="1" x14ac:dyDescent="0.3">
      <c r="A265" s="660" t="s">
        <v>563</v>
      </c>
      <c r="B265" s="661" t="s">
        <v>5884</v>
      </c>
      <c r="C265" s="661" t="s">
        <v>5737</v>
      </c>
      <c r="D265" s="661" t="s">
        <v>6189</v>
      </c>
      <c r="E265" s="661" t="s">
        <v>6190</v>
      </c>
      <c r="F265" s="664">
        <v>1</v>
      </c>
      <c r="G265" s="664">
        <v>0</v>
      </c>
      <c r="H265" s="664"/>
      <c r="I265" s="664">
        <v>0</v>
      </c>
      <c r="J265" s="664">
        <v>2</v>
      </c>
      <c r="K265" s="664">
        <v>0</v>
      </c>
      <c r="L265" s="664"/>
      <c r="M265" s="664">
        <v>0</v>
      </c>
      <c r="N265" s="664"/>
      <c r="O265" s="664"/>
      <c r="P265" s="677"/>
      <c r="Q265" s="665"/>
    </row>
    <row r="266" spans="1:17" ht="14.4" customHeight="1" x14ac:dyDescent="0.3">
      <c r="A266" s="660" t="s">
        <v>563</v>
      </c>
      <c r="B266" s="661" t="s">
        <v>5884</v>
      </c>
      <c r="C266" s="661" t="s">
        <v>5737</v>
      </c>
      <c r="D266" s="661" t="s">
        <v>6191</v>
      </c>
      <c r="E266" s="661" t="s">
        <v>6192</v>
      </c>
      <c r="F266" s="664"/>
      <c r="G266" s="664"/>
      <c r="H266" s="664"/>
      <c r="I266" s="664"/>
      <c r="J266" s="664">
        <v>1</v>
      </c>
      <c r="K266" s="664">
        <v>0</v>
      </c>
      <c r="L266" s="664"/>
      <c r="M266" s="664">
        <v>0</v>
      </c>
      <c r="N266" s="664">
        <v>1</v>
      </c>
      <c r="O266" s="664">
        <v>0</v>
      </c>
      <c r="P266" s="677"/>
      <c r="Q266" s="665">
        <v>0</v>
      </c>
    </row>
    <row r="267" spans="1:17" ht="14.4" customHeight="1" x14ac:dyDescent="0.3">
      <c r="A267" s="660" t="s">
        <v>563</v>
      </c>
      <c r="B267" s="661" t="s">
        <v>5884</v>
      </c>
      <c r="C267" s="661" t="s">
        <v>5737</v>
      </c>
      <c r="D267" s="661" t="s">
        <v>6193</v>
      </c>
      <c r="E267" s="661" t="s">
        <v>6194</v>
      </c>
      <c r="F267" s="664">
        <v>1</v>
      </c>
      <c r="G267" s="664">
        <v>0</v>
      </c>
      <c r="H267" s="664"/>
      <c r="I267" s="664">
        <v>0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563</v>
      </c>
      <c r="B268" s="661" t="s">
        <v>5884</v>
      </c>
      <c r="C268" s="661" t="s">
        <v>5737</v>
      </c>
      <c r="D268" s="661" t="s">
        <v>6195</v>
      </c>
      <c r="E268" s="661" t="s">
        <v>6196</v>
      </c>
      <c r="F268" s="664">
        <v>6</v>
      </c>
      <c r="G268" s="664">
        <v>0</v>
      </c>
      <c r="H268" s="664"/>
      <c r="I268" s="664">
        <v>0</v>
      </c>
      <c r="J268" s="664">
        <v>5</v>
      </c>
      <c r="K268" s="664">
        <v>0</v>
      </c>
      <c r="L268" s="664"/>
      <c r="M268" s="664">
        <v>0</v>
      </c>
      <c r="N268" s="664">
        <v>1</v>
      </c>
      <c r="O268" s="664">
        <v>0</v>
      </c>
      <c r="P268" s="677"/>
      <c r="Q268" s="665">
        <v>0</v>
      </c>
    </row>
    <row r="269" spans="1:17" ht="14.4" customHeight="1" x14ac:dyDescent="0.3">
      <c r="A269" s="660" t="s">
        <v>563</v>
      </c>
      <c r="B269" s="661" t="s">
        <v>5884</v>
      </c>
      <c r="C269" s="661" t="s">
        <v>5737</v>
      </c>
      <c r="D269" s="661" t="s">
        <v>6197</v>
      </c>
      <c r="E269" s="661" t="s">
        <v>6198</v>
      </c>
      <c r="F269" s="664"/>
      <c r="G269" s="664"/>
      <c r="H269" s="664"/>
      <c r="I269" s="664"/>
      <c r="J269" s="664"/>
      <c r="K269" s="664"/>
      <c r="L269" s="664"/>
      <c r="M269" s="664"/>
      <c r="N269" s="664">
        <v>1</v>
      </c>
      <c r="O269" s="664">
        <v>0</v>
      </c>
      <c r="P269" s="677"/>
      <c r="Q269" s="665">
        <v>0</v>
      </c>
    </row>
    <row r="270" spans="1:17" ht="14.4" customHeight="1" x14ac:dyDescent="0.3">
      <c r="A270" s="660" t="s">
        <v>563</v>
      </c>
      <c r="B270" s="661" t="s">
        <v>5884</v>
      </c>
      <c r="C270" s="661" t="s">
        <v>5737</v>
      </c>
      <c r="D270" s="661" t="s">
        <v>6199</v>
      </c>
      <c r="E270" s="661" t="s">
        <v>6200</v>
      </c>
      <c r="F270" s="664">
        <v>1</v>
      </c>
      <c r="G270" s="664">
        <v>0</v>
      </c>
      <c r="H270" s="664"/>
      <c r="I270" s="664">
        <v>0</v>
      </c>
      <c r="J270" s="664"/>
      <c r="K270" s="664"/>
      <c r="L270" s="664"/>
      <c r="M270" s="664"/>
      <c r="N270" s="664">
        <v>1</v>
      </c>
      <c r="O270" s="664">
        <v>0</v>
      </c>
      <c r="P270" s="677"/>
      <c r="Q270" s="665">
        <v>0</v>
      </c>
    </row>
    <row r="271" spans="1:17" ht="14.4" customHeight="1" x14ac:dyDescent="0.3">
      <c r="A271" s="660" t="s">
        <v>563</v>
      </c>
      <c r="B271" s="661" t="s">
        <v>5884</v>
      </c>
      <c r="C271" s="661" t="s">
        <v>5737</v>
      </c>
      <c r="D271" s="661" t="s">
        <v>6201</v>
      </c>
      <c r="E271" s="661" t="s">
        <v>6202</v>
      </c>
      <c r="F271" s="664">
        <v>1</v>
      </c>
      <c r="G271" s="664">
        <v>0</v>
      </c>
      <c r="H271" s="664"/>
      <c r="I271" s="664">
        <v>0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563</v>
      </c>
      <c r="B272" s="661" t="s">
        <v>5884</v>
      </c>
      <c r="C272" s="661" t="s">
        <v>5737</v>
      </c>
      <c r="D272" s="661" t="s">
        <v>6203</v>
      </c>
      <c r="E272" s="661" t="s">
        <v>6204</v>
      </c>
      <c r="F272" s="664">
        <v>2</v>
      </c>
      <c r="G272" s="664">
        <v>0</v>
      </c>
      <c r="H272" s="664"/>
      <c r="I272" s="664">
        <v>0</v>
      </c>
      <c r="J272" s="664"/>
      <c r="K272" s="664"/>
      <c r="L272" s="664"/>
      <c r="M272" s="664"/>
      <c r="N272" s="664">
        <v>1</v>
      </c>
      <c r="O272" s="664">
        <v>0</v>
      </c>
      <c r="P272" s="677"/>
      <c r="Q272" s="665">
        <v>0</v>
      </c>
    </row>
    <row r="273" spans="1:17" ht="14.4" customHeight="1" x14ac:dyDescent="0.3">
      <c r="A273" s="660" t="s">
        <v>563</v>
      </c>
      <c r="B273" s="661" t="s">
        <v>5884</v>
      </c>
      <c r="C273" s="661" t="s">
        <v>5737</v>
      </c>
      <c r="D273" s="661" t="s">
        <v>6205</v>
      </c>
      <c r="E273" s="661" t="s">
        <v>6206</v>
      </c>
      <c r="F273" s="664">
        <v>1</v>
      </c>
      <c r="G273" s="664">
        <v>0</v>
      </c>
      <c r="H273" s="664"/>
      <c r="I273" s="664">
        <v>0</v>
      </c>
      <c r="J273" s="664">
        <v>1</v>
      </c>
      <c r="K273" s="664">
        <v>0</v>
      </c>
      <c r="L273" s="664"/>
      <c r="M273" s="664">
        <v>0</v>
      </c>
      <c r="N273" s="664"/>
      <c r="O273" s="664"/>
      <c r="P273" s="677"/>
      <c r="Q273" s="665"/>
    </row>
    <row r="274" spans="1:17" ht="14.4" customHeight="1" x14ac:dyDescent="0.3">
      <c r="A274" s="660" t="s">
        <v>563</v>
      </c>
      <c r="B274" s="661" t="s">
        <v>5884</v>
      </c>
      <c r="C274" s="661" t="s">
        <v>5737</v>
      </c>
      <c r="D274" s="661" t="s">
        <v>6207</v>
      </c>
      <c r="E274" s="661" t="s">
        <v>6208</v>
      </c>
      <c r="F274" s="664">
        <v>1</v>
      </c>
      <c r="G274" s="664">
        <v>0</v>
      </c>
      <c r="H274" s="664"/>
      <c r="I274" s="664">
        <v>0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563</v>
      </c>
      <c r="B275" s="661" t="s">
        <v>5884</v>
      </c>
      <c r="C275" s="661" t="s">
        <v>5737</v>
      </c>
      <c r="D275" s="661" t="s">
        <v>6209</v>
      </c>
      <c r="E275" s="661" t="s">
        <v>6210</v>
      </c>
      <c r="F275" s="664">
        <v>30</v>
      </c>
      <c r="G275" s="664">
        <v>0</v>
      </c>
      <c r="H275" s="664"/>
      <c r="I275" s="664">
        <v>0</v>
      </c>
      <c r="J275" s="664">
        <v>23</v>
      </c>
      <c r="K275" s="664">
        <v>0</v>
      </c>
      <c r="L275" s="664"/>
      <c r="M275" s="664">
        <v>0</v>
      </c>
      <c r="N275" s="664">
        <v>7</v>
      </c>
      <c r="O275" s="664">
        <v>0</v>
      </c>
      <c r="P275" s="677"/>
      <c r="Q275" s="665">
        <v>0</v>
      </c>
    </row>
    <row r="276" spans="1:17" ht="14.4" customHeight="1" x14ac:dyDescent="0.3">
      <c r="A276" s="660" t="s">
        <v>563</v>
      </c>
      <c r="B276" s="661" t="s">
        <v>5884</v>
      </c>
      <c r="C276" s="661" t="s">
        <v>5737</v>
      </c>
      <c r="D276" s="661" t="s">
        <v>6211</v>
      </c>
      <c r="E276" s="661" t="s">
        <v>6212</v>
      </c>
      <c r="F276" s="664">
        <v>1</v>
      </c>
      <c r="G276" s="664">
        <v>0</v>
      </c>
      <c r="H276" s="664"/>
      <c r="I276" s="664">
        <v>0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563</v>
      </c>
      <c r="B277" s="661" t="s">
        <v>5884</v>
      </c>
      <c r="C277" s="661" t="s">
        <v>5737</v>
      </c>
      <c r="D277" s="661" t="s">
        <v>6213</v>
      </c>
      <c r="E277" s="661" t="s">
        <v>6214</v>
      </c>
      <c r="F277" s="664">
        <v>1</v>
      </c>
      <c r="G277" s="664">
        <v>0</v>
      </c>
      <c r="H277" s="664"/>
      <c r="I277" s="664">
        <v>0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563</v>
      </c>
      <c r="B278" s="661" t="s">
        <v>5884</v>
      </c>
      <c r="C278" s="661" t="s">
        <v>5737</v>
      </c>
      <c r="D278" s="661" t="s">
        <v>6215</v>
      </c>
      <c r="E278" s="661" t="s">
        <v>6216</v>
      </c>
      <c r="F278" s="664"/>
      <c r="G278" s="664"/>
      <c r="H278" s="664"/>
      <c r="I278" s="664"/>
      <c r="J278" s="664">
        <v>1</v>
      </c>
      <c r="K278" s="664">
        <v>0</v>
      </c>
      <c r="L278" s="664"/>
      <c r="M278" s="664">
        <v>0</v>
      </c>
      <c r="N278" s="664">
        <v>1</v>
      </c>
      <c r="O278" s="664">
        <v>0</v>
      </c>
      <c r="P278" s="677"/>
      <c r="Q278" s="665">
        <v>0</v>
      </c>
    </row>
    <row r="279" spans="1:17" ht="14.4" customHeight="1" x14ac:dyDescent="0.3">
      <c r="A279" s="660" t="s">
        <v>563</v>
      </c>
      <c r="B279" s="661" t="s">
        <v>5884</v>
      </c>
      <c r="C279" s="661" t="s">
        <v>5737</v>
      </c>
      <c r="D279" s="661" t="s">
        <v>6217</v>
      </c>
      <c r="E279" s="661" t="s">
        <v>6218</v>
      </c>
      <c r="F279" s="664">
        <v>1</v>
      </c>
      <c r="G279" s="664">
        <v>0</v>
      </c>
      <c r="H279" s="664"/>
      <c r="I279" s="664">
        <v>0</v>
      </c>
      <c r="J279" s="664">
        <v>4</v>
      </c>
      <c r="K279" s="664">
        <v>0</v>
      </c>
      <c r="L279" s="664"/>
      <c r="M279" s="664">
        <v>0</v>
      </c>
      <c r="N279" s="664"/>
      <c r="O279" s="664"/>
      <c r="P279" s="677"/>
      <c r="Q279" s="665"/>
    </row>
    <row r="280" spans="1:17" ht="14.4" customHeight="1" x14ac:dyDescent="0.3">
      <c r="A280" s="660" t="s">
        <v>563</v>
      </c>
      <c r="B280" s="661" t="s">
        <v>5884</v>
      </c>
      <c r="C280" s="661" t="s">
        <v>5737</v>
      </c>
      <c r="D280" s="661" t="s">
        <v>6219</v>
      </c>
      <c r="E280" s="661" t="s">
        <v>6220</v>
      </c>
      <c r="F280" s="664">
        <v>1</v>
      </c>
      <c r="G280" s="664">
        <v>0</v>
      </c>
      <c r="H280" s="664"/>
      <c r="I280" s="664">
        <v>0</v>
      </c>
      <c r="J280" s="664"/>
      <c r="K280" s="664"/>
      <c r="L280" s="664"/>
      <c r="M280" s="664"/>
      <c r="N280" s="664">
        <v>1</v>
      </c>
      <c r="O280" s="664">
        <v>0</v>
      </c>
      <c r="P280" s="677"/>
      <c r="Q280" s="665">
        <v>0</v>
      </c>
    </row>
    <row r="281" spans="1:17" ht="14.4" customHeight="1" x14ac:dyDescent="0.3">
      <c r="A281" s="660" t="s">
        <v>563</v>
      </c>
      <c r="B281" s="661" t="s">
        <v>5884</v>
      </c>
      <c r="C281" s="661" t="s">
        <v>5737</v>
      </c>
      <c r="D281" s="661" t="s">
        <v>6221</v>
      </c>
      <c r="E281" s="661" t="s">
        <v>6222</v>
      </c>
      <c r="F281" s="664">
        <v>1</v>
      </c>
      <c r="G281" s="664">
        <v>0</v>
      </c>
      <c r="H281" s="664"/>
      <c r="I281" s="664">
        <v>0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563</v>
      </c>
      <c r="B282" s="661" t="s">
        <v>5884</v>
      </c>
      <c r="C282" s="661" t="s">
        <v>5737</v>
      </c>
      <c r="D282" s="661" t="s">
        <v>6223</v>
      </c>
      <c r="E282" s="661" t="s">
        <v>6224</v>
      </c>
      <c r="F282" s="664"/>
      <c r="G282" s="664"/>
      <c r="H282" s="664"/>
      <c r="I282" s="664"/>
      <c r="J282" s="664">
        <v>2</v>
      </c>
      <c r="K282" s="664">
        <v>0</v>
      </c>
      <c r="L282" s="664"/>
      <c r="M282" s="664">
        <v>0</v>
      </c>
      <c r="N282" s="664"/>
      <c r="O282" s="664"/>
      <c r="P282" s="677"/>
      <c r="Q282" s="665"/>
    </row>
    <row r="283" spans="1:17" ht="14.4" customHeight="1" x14ac:dyDescent="0.3">
      <c r="A283" s="660" t="s">
        <v>563</v>
      </c>
      <c r="B283" s="661" t="s">
        <v>5884</v>
      </c>
      <c r="C283" s="661" t="s">
        <v>5737</v>
      </c>
      <c r="D283" s="661" t="s">
        <v>6225</v>
      </c>
      <c r="E283" s="661" t="s">
        <v>6226</v>
      </c>
      <c r="F283" s="664"/>
      <c r="G283" s="664"/>
      <c r="H283" s="664"/>
      <c r="I283" s="664"/>
      <c r="J283" s="664">
        <v>2</v>
      </c>
      <c r="K283" s="664">
        <v>0</v>
      </c>
      <c r="L283" s="664"/>
      <c r="M283" s="664">
        <v>0</v>
      </c>
      <c r="N283" s="664">
        <v>1</v>
      </c>
      <c r="O283" s="664">
        <v>0</v>
      </c>
      <c r="P283" s="677"/>
      <c r="Q283" s="665">
        <v>0</v>
      </c>
    </row>
    <row r="284" spans="1:17" ht="14.4" customHeight="1" x14ac:dyDescent="0.3">
      <c r="A284" s="660" t="s">
        <v>563</v>
      </c>
      <c r="B284" s="661" t="s">
        <v>5884</v>
      </c>
      <c r="C284" s="661" t="s">
        <v>5737</v>
      </c>
      <c r="D284" s="661" t="s">
        <v>6227</v>
      </c>
      <c r="E284" s="661" t="s">
        <v>6228</v>
      </c>
      <c r="F284" s="664">
        <v>1041</v>
      </c>
      <c r="G284" s="664">
        <v>85299</v>
      </c>
      <c r="H284" s="664">
        <v>1</v>
      </c>
      <c r="I284" s="664">
        <v>81.939481268011534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563</v>
      </c>
      <c r="B285" s="661" t="s">
        <v>5884</v>
      </c>
      <c r="C285" s="661" t="s">
        <v>5737</v>
      </c>
      <c r="D285" s="661" t="s">
        <v>6229</v>
      </c>
      <c r="E285" s="661" t="s">
        <v>6230</v>
      </c>
      <c r="F285" s="664">
        <v>56</v>
      </c>
      <c r="G285" s="664">
        <v>1624</v>
      </c>
      <c r="H285" s="664">
        <v>1</v>
      </c>
      <c r="I285" s="664">
        <v>29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563</v>
      </c>
      <c r="B286" s="661" t="s">
        <v>5884</v>
      </c>
      <c r="C286" s="661" t="s">
        <v>5737</v>
      </c>
      <c r="D286" s="661" t="s">
        <v>6231</v>
      </c>
      <c r="E286" s="661" t="s">
        <v>6232</v>
      </c>
      <c r="F286" s="664">
        <v>1</v>
      </c>
      <c r="G286" s="664">
        <v>703</v>
      </c>
      <c r="H286" s="664">
        <v>1</v>
      </c>
      <c r="I286" s="664">
        <v>703</v>
      </c>
      <c r="J286" s="664"/>
      <c r="K286" s="664"/>
      <c r="L286" s="664"/>
      <c r="M286" s="664"/>
      <c r="N286" s="664">
        <v>1</v>
      </c>
      <c r="O286" s="664">
        <v>707</v>
      </c>
      <c r="P286" s="677">
        <v>1.0056899004267426</v>
      </c>
      <c r="Q286" s="665">
        <v>707</v>
      </c>
    </row>
    <row r="287" spans="1:17" ht="14.4" customHeight="1" x14ac:dyDescent="0.3">
      <c r="A287" s="660" t="s">
        <v>563</v>
      </c>
      <c r="B287" s="661" t="s">
        <v>5884</v>
      </c>
      <c r="C287" s="661" t="s">
        <v>5737</v>
      </c>
      <c r="D287" s="661" t="s">
        <v>6233</v>
      </c>
      <c r="E287" s="661" t="s">
        <v>6234</v>
      </c>
      <c r="F287" s="664">
        <v>56</v>
      </c>
      <c r="G287" s="664">
        <v>3976</v>
      </c>
      <c r="H287" s="664">
        <v>1</v>
      </c>
      <c r="I287" s="664">
        <v>71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563</v>
      </c>
      <c r="B288" s="661" t="s">
        <v>5884</v>
      </c>
      <c r="C288" s="661" t="s">
        <v>5737</v>
      </c>
      <c r="D288" s="661" t="s">
        <v>6235</v>
      </c>
      <c r="E288" s="661" t="s">
        <v>6236</v>
      </c>
      <c r="F288" s="664">
        <v>56</v>
      </c>
      <c r="G288" s="664">
        <v>1624</v>
      </c>
      <c r="H288" s="664">
        <v>1</v>
      </c>
      <c r="I288" s="664">
        <v>29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563</v>
      </c>
      <c r="B289" s="661" t="s">
        <v>5884</v>
      </c>
      <c r="C289" s="661" t="s">
        <v>5737</v>
      </c>
      <c r="D289" s="661" t="s">
        <v>5864</v>
      </c>
      <c r="E289" s="661" t="s">
        <v>5865</v>
      </c>
      <c r="F289" s="664">
        <v>227</v>
      </c>
      <c r="G289" s="664">
        <v>0</v>
      </c>
      <c r="H289" s="664"/>
      <c r="I289" s="664">
        <v>0</v>
      </c>
      <c r="J289" s="664">
        <v>261</v>
      </c>
      <c r="K289" s="664">
        <v>0</v>
      </c>
      <c r="L289" s="664"/>
      <c r="M289" s="664">
        <v>0</v>
      </c>
      <c r="N289" s="664">
        <v>260</v>
      </c>
      <c r="O289" s="664">
        <v>0</v>
      </c>
      <c r="P289" s="677"/>
      <c r="Q289" s="665">
        <v>0</v>
      </c>
    </row>
    <row r="290" spans="1:17" ht="14.4" customHeight="1" x14ac:dyDescent="0.3">
      <c r="A290" s="660" t="s">
        <v>563</v>
      </c>
      <c r="B290" s="661" t="s">
        <v>5884</v>
      </c>
      <c r="C290" s="661" t="s">
        <v>5737</v>
      </c>
      <c r="D290" s="661" t="s">
        <v>6237</v>
      </c>
      <c r="E290" s="661" t="s">
        <v>6238</v>
      </c>
      <c r="F290" s="664">
        <v>2372</v>
      </c>
      <c r="G290" s="664">
        <v>0</v>
      </c>
      <c r="H290" s="664"/>
      <c r="I290" s="664">
        <v>0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563</v>
      </c>
      <c r="B291" s="661" t="s">
        <v>5884</v>
      </c>
      <c r="C291" s="661" t="s">
        <v>5737</v>
      </c>
      <c r="D291" s="661" t="s">
        <v>5760</v>
      </c>
      <c r="E291" s="661" t="s">
        <v>5761</v>
      </c>
      <c r="F291" s="664">
        <v>18</v>
      </c>
      <c r="G291" s="664">
        <v>1458</v>
      </c>
      <c r="H291" s="664">
        <v>1</v>
      </c>
      <c r="I291" s="664">
        <v>81</v>
      </c>
      <c r="J291" s="664">
        <v>24</v>
      </c>
      <c r="K291" s="664">
        <v>1957</v>
      </c>
      <c r="L291" s="664">
        <v>1.342249657064472</v>
      </c>
      <c r="M291" s="664">
        <v>81.541666666666671</v>
      </c>
      <c r="N291" s="664">
        <v>14</v>
      </c>
      <c r="O291" s="664">
        <v>1148</v>
      </c>
      <c r="P291" s="677">
        <v>0.78737997256515779</v>
      </c>
      <c r="Q291" s="665">
        <v>82</v>
      </c>
    </row>
    <row r="292" spans="1:17" ht="14.4" customHeight="1" x14ac:dyDescent="0.3">
      <c r="A292" s="660" t="s">
        <v>563</v>
      </c>
      <c r="B292" s="661" t="s">
        <v>5884</v>
      </c>
      <c r="C292" s="661" t="s">
        <v>5737</v>
      </c>
      <c r="D292" s="661" t="s">
        <v>6239</v>
      </c>
      <c r="E292" s="661" t="s">
        <v>6240</v>
      </c>
      <c r="F292" s="664">
        <v>1041</v>
      </c>
      <c r="G292" s="664">
        <v>545421</v>
      </c>
      <c r="H292" s="664">
        <v>1</v>
      </c>
      <c r="I292" s="664">
        <v>523.93948126801149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563</v>
      </c>
      <c r="B293" s="661" t="s">
        <v>5884</v>
      </c>
      <c r="C293" s="661" t="s">
        <v>5737</v>
      </c>
      <c r="D293" s="661" t="s">
        <v>6241</v>
      </c>
      <c r="E293" s="661" t="s">
        <v>6242</v>
      </c>
      <c r="F293" s="664">
        <v>56</v>
      </c>
      <c r="G293" s="664">
        <v>1288</v>
      </c>
      <c r="H293" s="664">
        <v>1</v>
      </c>
      <c r="I293" s="664">
        <v>23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563</v>
      </c>
      <c r="B294" s="661" t="s">
        <v>5884</v>
      </c>
      <c r="C294" s="661" t="s">
        <v>5737</v>
      </c>
      <c r="D294" s="661" t="s">
        <v>6243</v>
      </c>
      <c r="E294" s="661" t="s">
        <v>6244</v>
      </c>
      <c r="F294" s="664">
        <v>119</v>
      </c>
      <c r="G294" s="664">
        <v>60563</v>
      </c>
      <c r="H294" s="664">
        <v>1</v>
      </c>
      <c r="I294" s="664">
        <v>508.93277310924367</v>
      </c>
      <c r="J294" s="664">
        <v>121</v>
      </c>
      <c r="K294" s="664">
        <v>61988</v>
      </c>
      <c r="L294" s="664">
        <v>1.0235292175090402</v>
      </c>
      <c r="M294" s="664">
        <v>512.29752066115702</v>
      </c>
      <c r="N294" s="664">
        <v>138</v>
      </c>
      <c r="O294" s="664">
        <v>71622</v>
      </c>
      <c r="P294" s="677">
        <v>1.182603239601737</v>
      </c>
      <c r="Q294" s="665">
        <v>519</v>
      </c>
    </row>
    <row r="295" spans="1:17" ht="14.4" customHeight="1" x14ac:dyDescent="0.3">
      <c r="A295" s="660" t="s">
        <v>563</v>
      </c>
      <c r="B295" s="661" t="s">
        <v>5884</v>
      </c>
      <c r="C295" s="661" t="s">
        <v>5737</v>
      </c>
      <c r="D295" s="661" t="s">
        <v>5841</v>
      </c>
      <c r="E295" s="661" t="s">
        <v>5842</v>
      </c>
      <c r="F295" s="664">
        <v>15</v>
      </c>
      <c r="G295" s="664">
        <v>133100</v>
      </c>
      <c r="H295" s="664">
        <v>1</v>
      </c>
      <c r="I295" s="664">
        <v>8873.3333333333339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563</v>
      </c>
      <c r="B296" s="661" t="s">
        <v>5884</v>
      </c>
      <c r="C296" s="661" t="s">
        <v>5737</v>
      </c>
      <c r="D296" s="661" t="s">
        <v>6245</v>
      </c>
      <c r="E296" s="661" t="s">
        <v>6246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1802</v>
      </c>
      <c r="P296" s="677"/>
      <c r="Q296" s="665">
        <v>1802</v>
      </c>
    </row>
    <row r="297" spans="1:17" ht="14.4" customHeight="1" x14ac:dyDescent="0.3">
      <c r="A297" s="660" t="s">
        <v>563</v>
      </c>
      <c r="B297" s="661" t="s">
        <v>5884</v>
      </c>
      <c r="C297" s="661" t="s">
        <v>5737</v>
      </c>
      <c r="D297" s="661" t="s">
        <v>6247</v>
      </c>
      <c r="E297" s="661" t="s">
        <v>6248</v>
      </c>
      <c r="F297" s="664">
        <v>82</v>
      </c>
      <c r="G297" s="664">
        <v>14104</v>
      </c>
      <c r="H297" s="664">
        <v>1</v>
      </c>
      <c r="I297" s="664">
        <v>172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563</v>
      </c>
      <c r="B298" s="661" t="s">
        <v>5884</v>
      </c>
      <c r="C298" s="661" t="s">
        <v>5737</v>
      </c>
      <c r="D298" s="661" t="s">
        <v>6249</v>
      </c>
      <c r="E298" s="661" t="s">
        <v>6250</v>
      </c>
      <c r="F298" s="664">
        <v>1851</v>
      </c>
      <c r="G298" s="664">
        <v>1817130</v>
      </c>
      <c r="H298" s="664">
        <v>1</v>
      </c>
      <c r="I298" s="664">
        <v>981.70178282009726</v>
      </c>
      <c r="J298" s="664">
        <v>2315</v>
      </c>
      <c r="K298" s="664">
        <v>2274693</v>
      </c>
      <c r="L298" s="664">
        <v>1.2518053193772598</v>
      </c>
      <c r="M298" s="664">
        <v>982.58876889848807</v>
      </c>
      <c r="N298" s="664">
        <v>2101</v>
      </c>
      <c r="O298" s="664">
        <v>2134985</v>
      </c>
      <c r="P298" s="677">
        <v>1.1749214420542284</v>
      </c>
      <c r="Q298" s="665">
        <v>1016.1756306520705</v>
      </c>
    </row>
    <row r="299" spans="1:17" ht="14.4" customHeight="1" x14ac:dyDescent="0.3">
      <c r="A299" s="660" t="s">
        <v>563</v>
      </c>
      <c r="B299" s="661" t="s">
        <v>5884</v>
      </c>
      <c r="C299" s="661" t="s">
        <v>5737</v>
      </c>
      <c r="D299" s="661" t="s">
        <v>5766</v>
      </c>
      <c r="E299" s="661" t="s">
        <v>5767</v>
      </c>
      <c r="F299" s="664">
        <v>4</v>
      </c>
      <c r="G299" s="664">
        <v>1308</v>
      </c>
      <c r="H299" s="664">
        <v>1</v>
      </c>
      <c r="I299" s="664">
        <v>327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563</v>
      </c>
      <c r="B300" s="661" t="s">
        <v>5884</v>
      </c>
      <c r="C300" s="661" t="s">
        <v>5737</v>
      </c>
      <c r="D300" s="661" t="s">
        <v>6251</v>
      </c>
      <c r="E300" s="661" t="s">
        <v>6252</v>
      </c>
      <c r="F300" s="664">
        <v>13</v>
      </c>
      <c r="G300" s="664">
        <v>0</v>
      </c>
      <c r="H300" s="664"/>
      <c r="I300" s="664">
        <v>0</v>
      </c>
      <c r="J300" s="664">
        <v>4</v>
      </c>
      <c r="K300" s="664">
        <v>0</v>
      </c>
      <c r="L300" s="664"/>
      <c r="M300" s="664">
        <v>0</v>
      </c>
      <c r="N300" s="664">
        <v>7</v>
      </c>
      <c r="O300" s="664">
        <v>0</v>
      </c>
      <c r="P300" s="677"/>
      <c r="Q300" s="665">
        <v>0</v>
      </c>
    </row>
    <row r="301" spans="1:17" ht="14.4" customHeight="1" x14ac:dyDescent="0.3">
      <c r="A301" s="660" t="s">
        <v>563</v>
      </c>
      <c r="B301" s="661" t="s">
        <v>5884</v>
      </c>
      <c r="C301" s="661" t="s">
        <v>5737</v>
      </c>
      <c r="D301" s="661" t="s">
        <v>6253</v>
      </c>
      <c r="E301" s="661" t="s">
        <v>6254</v>
      </c>
      <c r="F301" s="664">
        <v>42</v>
      </c>
      <c r="G301" s="664">
        <v>2008822</v>
      </c>
      <c r="H301" s="664">
        <v>1</v>
      </c>
      <c r="I301" s="664">
        <v>47829.095238095237</v>
      </c>
      <c r="J301" s="664">
        <v>51</v>
      </c>
      <c r="K301" s="664">
        <v>2443357</v>
      </c>
      <c r="L301" s="664">
        <v>1.2163133418491037</v>
      </c>
      <c r="M301" s="664">
        <v>47908.960784313727</v>
      </c>
      <c r="N301" s="664">
        <v>39</v>
      </c>
      <c r="O301" s="664">
        <v>1873404</v>
      </c>
      <c r="P301" s="677">
        <v>0.93258835277590546</v>
      </c>
      <c r="Q301" s="665">
        <v>48036</v>
      </c>
    </row>
    <row r="302" spans="1:17" ht="14.4" customHeight="1" x14ac:dyDescent="0.3">
      <c r="A302" s="660" t="s">
        <v>563</v>
      </c>
      <c r="B302" s="661" t="s">
        <v>5884</v>
      </c>
      <c r="C302" s="661" t="s">
        <v>5737</v>
      </c>
      <c r="D302" s="661" t="s">
        <v>6255</v>
      </c>
      <c r="E302" s="661" t="s">
        <v>6256</v>
      </c>
      <c r="F302" s="664">
        <v>6</v>
      </c>
      <c r="G302" s="664">
        <v>10944</v>
      </c>
      <c r="H302" s="664">
        <v>1</v>
      </c>
      <c r="I302" s="664">
        <v>1824</v>
      </c>
      <c r="J302" s="664">
        <v>8</v>
      </c>
      <c r="K302" s="664">
        <v>14632</v>
      </c>
      <c r="L302" s="664">
        <v>1.3369883040935673</v>
      </c>
      <c r="M302" s="664">
        <v>1829</v>
      </c>
      <c r="N302" s="664">
        <v>11</v>
      </c>
      <c r="O302" s="664">
        <v>20229</v>
      </c>
      <c r="P302" s="677">
        <v>1.8484100877192982</v>
      </c>
      <c r="Q302" s="665">
        <v>1839</v>
      </c>
    </row>
    <row r="303" spans="1:17" ht="14.4" customHeight="1" x14ac:dyDescent="0.3">
      <c r="A303" s="660" t="s">
        <v>563</v>
      </c>
      <c r="B303" s="661" t="s">
        <v>5884</v>
      </c>
      <c r="C303" s="661" t="s">
        <v>5737</v>
      </c>
      <c r="D303" s="661" t="s">
        <v>6257</v>
      </c>
      <c r="E303" s="661" t="s">
        <v>6258</v>
      </c>
      <c r="F303" s="664"/>
      <c r="G303" s="664"/>
      <c r="H303" s="664"/>
      <c r="I303" s="664"/>
      <c r="J303" s="664"/>
      <c r="K303" s="664"/>
      <c r="L303" s="664"/>
      <c r="M303" s="664"/>
      <c r="N303" s="664">
        <v>1</v>
      </c>
      <c r="O303" s="664">
        <v>9123</v>
      </c>
      <c r="P303" s="677"/>
      <c r="Q303" s="665">
        <v>9123</v>
      </c>
    </row>
    <row r="304" spans="1:17" ht="14.4" customHeight="1" x14ac:dyDescent="0.3">
      <c r="A304" s="660" t="s">
        <v>563</v>
      </c>
      <c r="B304" s="661" t="s">
        <v>5884</v>
      </c>
      <c r="C304" s="661" t="s">
        <v>5737</v>
      </c>
      <c r="D304" s="661" t="s">
        <v>5843</v>
      </c>
      <c r="E304" s="661" t="s">
        <v>5844</v>
      </c>
      <c r="F304" s="664">
        <v>227</v>
      </c>
      <c r="G304" s="664">
        <v>164575</v>
      </c>
      <c r="H304" s="664">
        <v>1</v>
      </c>
      <c r="I304" s="664">
        <v>725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563</v>
      </c>
      <c r="B305" s="661" t="s">
        <v>5884</v>
      </c>
      <c r="C305" s="661" t="s">
        <v>5737</v>
      </c>
      <c r="D305" s="661" t="s">
        <v>5793</v>
      </c>
      <c r="E305" s="661" t="s">
        <v>5794</v>
      </c>
      <c r="F305" s="664">
        <v>11</v>
      </c>
      <c r="G305" s="664">
        <v>4739</v>
      </c>
      <c r="H305" s="664">
        <v>1</v>
      </c>
      <c r="I305" s="664">
        <v>430.81818181818181</v>
      </c>
      <c r="J305" s="664">
        <v>13</v>
      </c>
      <c r="K305" s="664">
        <v>5631</v>
      </c>
      <c r="L305" s="664">
        <v>1.188225364000844</v>
      </c>
      <c r="M305" s="664">
        <v>433.15384615384613</v>
      </c>
      <c r="N305" s="664">
        <v>7</v>
      </c>
      <c r="O305" s="664">
        <v>3052</v>
      </c>
      <c r="P305" s="677">
        <v>0.64401772525849332</v>
      </c>
      <c r="Q305" s="665">
        <v>436</v>
      </c>
    </row>
    <row r="306" spans="1:17" ht="14.4" customHeight="1" x14ac:dyDescent="0.3">
      <c r="A306" s="660" t="s">
        <v>563</v>
      </c>
      <c r="B306" s="661" t="s">
        <v>5884</v>
      </c>
      <c r="C306" s="661" t="s">
        <v>5737</v>
      </c>
      <c r="D306" s="661" t="s">
        <v>6259</v>
      </c>
      <c r="E306" s="661" t="s">
        <v>6260</v>
      </c>
      <c r="F306" s="664">
        <v>9</v>
      </c>
      <c r="G306" s="664">
        <v>3009</v>
      </c>
      <c r="H306" s="664">
        <v>1</v>
      </c>
      <c r="I306" s="664">
        <v>334.33333333333331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563</v>
      </c>
      <c r="B307" s="661" t="s">
        <v>5884</v>
      </c>
      <c r="C307" s="661" t="s">
        <v>5737</v>
      </c>
      <c r="D307" s="661" t="s">
        <v>6261</v>
      </c>
      <c r="E307" s="661" t="s">
        <v>6262</v>
      </c>
      <c r="F307" s="664">
        <v>32</v>
      </c>
      <c r="G307" s="664">
        <v>27025</v>
      </c>
      <c r="H307" s="664">
        <v>1</v>
      </c>
      <c r="I307" s="664">
        <v>844.53125</v>
      </c>
      <c r="J307" s="664">
        <v>23</v>
      </c>
      <c r="K307" s="664">
        <v>19535</v>
      </c>
      <c r="L307" s="664">
        <v>0.72284921369102684</v>
      </c>
      <c r="M307" s="664">
        <v>849.3478260869565</v>
      </c>
      <c r="N307" s="664">
        <v>8</v>
      </c>
      <c r="O307" s="664">
        <v>6816</v>
      </c>
      <c r="P307" s="677">
        <v>0.25221091581868638</v>
      </c>
      <c r="Q307" s="665">
        <v>852</v>
      </c>
    </row>
    <row r="308" spans="1:17" ht="14.4" customHeight="1" x14ac:dyDescent="0.3">
      <c r="A308" s="660" t="s">
        <v>563</v>
      </c>
      <c r="B308" s="661" t="s">
        <v>5884</v>
      </c>
      <c r="C308" s="661" t="s">
        <v>5737</v>
      </c>
      <c r="D308" s="661" t="s">
        <v>5797</v>
      </c>
      <c r="E308" s="661" t="s">
        <v>5798</v>
      </c>
      <c r="F308" s="664">
        <v>56</v>
      </c>
      <c r="G308" s="664">
        <v>19264</v>
      </c>
      <c r="H308" s="664">
        <v>1</v>
      </c>
      <c r="I308" s="664">
        <v>344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563</v>
      </c>
      <c r="B309" s="661" t="s">
        <v>5884</v>
      </c>
      <c r="C309" s="661" t="s">
        <v>5737</v>
      </c>
      <c r="D309" s="661" t="s">
        <v>6263</v>
      </c>
      <c r="E309" s="661" t="s">
        <v>6264</v>
      </c>
      <c r="F309" s="664">
        <v>143</v>
      </c>
      <c r="G309" s="664">
        <v>55338</v>
      </c>
      <c r="H309" s="664">
        <v>1</v>
      </c>
      <c r="I309" s="664">
        <v>386.97902097902096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563</v>
      </c>
      <c r="B310" s="661" t="s">
        <v>5884</v>
      </c>
      <c r="C310" s="661" t="s">
        <v>5737</v>
      </c>
      <c r="D310" s="661" t="s">
        <v>6265</v>
      </c>
      <c r="E310" s="661" t="s">
        <v>6266</v>
      </c>
      <c r="F310" s="664">
        <v>74</v>
      </c>
      <c r="G310" s="664">
        <v>63640</v>
      </c>
      <c r="H310" s="664">
        <v>1</v>
      </c>
      <c r="I310" s="664">
        <v>860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563</v>
      </c>
      <c r="B311" s="661" t="s">
        <v>5884</v>
      </c>
      <c r="C311" s="661" t="s">
        <v>5737</v>
      </c>
      <c r="D311" s="661" t="s">
        <v>5870</v>
      </c>
      <c r="E311" s="661" t="s">
        <v>5871</v>
      </c>
      <c r="F311" s="664">
        <v>19</v>
      </c>
      <c r="G311" s="664">
        <v>0</v>
      </c>
      <c r="H311" s="664"/>
      <c r="I311" s="664">
        <v>0</v>
      </c>
      <c r="J311" s="664">
        <v>23</v>
      </c>
      <c r="K311" s="664">
        <v>0</v>
      </c>
      <c r="L311" s="664"/>
      <c r="M311" s="664">
        <v>0</v>
      </c>
      <c r="N311" s="664">
        <v>14</v>
      </c>
      <c r="O311" s="664">
        <v>0</v>
      </c>
      <c r="P311" s="677"/>
      <c r="Q311" s="665">
        <v>0</v>
      </c>
    </row>
    <row r="312" spans="1:17" ht="14.4" customHeight="1" x14ac:dyDescent="0.3">
      <c r="A312" s="660" t="s">
        <v>563</v>
      </c>
      <c r="B312" s="661" t="s">
        <v>5884</v>
      </c>
      <c r="C312" s="661" t="s">
        <v>5737</v>
      </c>
      <c r="D312" s="661" t="s">
        <v>5872</v>
      </c>
      <c r="E312" s="661" t="s">
        <v>5873</v>
      </c>
      <c r="F312" s="664">
        <v>191</v>
      </c>
      <c r="G312" s="664">
        <v>0</v>
      </c>
      <c r="H312" s="664"/>
      <c r="I312" s="664">
        <v>0</v>
      </c>
      <c r="J312" s="664">
        <v>234</v>
      </c>
      <c r="K312" s="664">
        <v>0</v>
      </c>
      <c r="L312" s="664"/>
      <c r="M312" s="664">
        <v>0</v>
      </c>
      <c r="N312" s="664">
        <v>220</v>
      </c>
      <c r="O312" s="664">
        <v>0</v>
      </c>
      <c r="P312" s="677"/>
      <c r="Q312" s="665">
        <v>0</v>
      </c>
    </row>
    <row r="313" spans="1:17" ht="14.4" customHeight="1" x14ac:dyDescent="0.3">
      <c r="A313" s="660" t="s">
        <v>563</v>
      </c>
      <c r="B313" s="661" t="s">
        <v>5884</v>
      </c>
      <c r="C313" s="661" t="s">
        <v>5737</v>
      </c>
      <c r="D313" s="661" t="s">
        <v>6267</v>
      </c>
      <c r="E313" s="661" t="s">
        <v>6268</v>
      </c>
      <c r="F313" s="664">
        <v>175</v>
      </c>
      <c r="G313" s="664">
        <v>6603487</v>
      </c>
      <c r="H313" s="664">
        <v>1</v>
      </c>
      <c r="I313" s="664">
        <v>37734.211428571427</v>
      </c>
      <c r="J313" s="664">
        <v>191</v>
      </c>
      <c r="K313" s="664">
        <v>7217633</v>
      </c>
      <c r="L313" s="664">
        <v>1.0930032875055256</v>
      </c>
      <c r="M313" s="664">
        <v>37788.654450261783</v>
      </c>
      <c r="N313" s="664">
        <v>197</v>
      </c>
      <c r="O313" s="664">
        <v>7468467</v>
      </c>
      <c r="P313" s="677">
        <v>1.1309883702353014</v>
      </c>
      <c r="Q313" s="665">
        <v>37911</v>
      </c>
    </row>
    <row r="314" spans="1:17" ht="14.4" customHeight="1" x14ac:dyDescent="0.3">
      <c r="A314" s="660" t="s">
        <v>563</v>
      </c>
      <c r="B314" s="661" t="s">
        <v>5884</v>
      </c>
      <c r="C314" s="661" t="s">
        <v>5737</v>
      </c>
      <c r="D314" s="661" t="s">
        <v>6269</v>
      </c>
      <c r="E314" s="661" t="s">
        <v>6266</v>
      </c>
      <c r="F314" s="664">
        <v>967</v>
      </c>
      <c r="G314" s="664">
        <v>911818</v>
      </c>
      <c r="H314" s="664">
        <v>1</v>
      </c>
      <c r="I314" s="664">
        <v>942.93485005170635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563</v>
      </c>
      <c r="B315" s="661" t="s">
        <v>5884</v>
      </c>
      <c r="C315" s="661" t="s">
        <v>5737</v>
      </c>
      <c r="D315" s="661" t="s">
        <v>5874</v>
      </c>
      <c r="E315" s="661" t="s">
        <v>5875</v>
      </c>
      <c r="F315" s="664">
        <v>102</v>
      </c>
      <c r="G315" s="664">
        <v>0</v>
      </c>
      <c r="H315" s="664"/>
      <c r="I315" s="664">
        <v>0</v>
      </c>
      <c r="J315" s="664">
        <v>125</v>
      </c>
      <c r="K315" s="664">
        <v>0</v>
      </c>
      <c r="L315" s="664"/>
      <c r="M315" s="664">
        <v>0</v>
      </c>
      <c r="N315" s="664">
        <v>107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563</v>
      </c>
      <c r="B316" s="661" t="s">
        <v>5884</v>
      </c>
      <c r="C316" s="661" t="s">
        <v>5737</v>
      </c>
      <c r="D316" s="661" t="s">
        <v>5821</v>
      </c>
      <c r="E316" s="661" t="s">
        <v>5822</v>
      </c>
      <c r="F316" s="664">
        <v>143</v>
      </c>
      <c r="G316" s="664">
        <v>49192</v>
      </c>
      <c r="H316" s="664">
        <v>1</v>
      </c>
      <c r="I316" s="664">
        <v>344</v>
      </c>
      <c r="J316" s="664">
        <v>273</v>
      </c>
      <c r="K316" s="664">
        <v>93720</v>
      </c>
      <c r="L316" s="664">
        <v>1.9051878354203935</v>
      </c>
      <c r="M316" s="664">
        <v>343.2967032967033</v>
      </c>
      <c r="N316" s="664">
        <v>247</v>
      </c>
      <c r="O316" s="664">
        <v>86203</v>
      </c>
      <c r="P316" s="677">
        <v>1.7523784355179703</v>
      </c>
      <c r="Q316" s="665">
        <v>349</v>
      </c>
    </row>
    <row r="317" spans="1:17" ht="14.4" customHeight="1" x14ac:dyDescent="0.3">
      <c r="A317" s="660" t="s">
        <v>563</v>
      </c>
      <c r="B317" s="661" t="s">
        <v>5884</v>
      </c>
      <c r="C317" s="661" t="s">
        <v>5737</v>
      </c>
      <c r="D317" s="661" t="s">
        <v>6270</v>
      </c>
      <c r="E317" s="661"/>
      <c r="F317" s="664">
        <v>2</v>
      </c>
      <c r="G317" s="664">
        <v>0</v>
      </c>
      <c r="H317" s="664"/>
      <c r="I317" s="664">
        <v>0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563</v>
      </c>
      <c r="B318" s="661" t="s">
        <v>5884</v>
      </c>
      <c r="C318" s="661" t="s">
        <v>5737</v>
      </c>
      <c r="D318" s="661" t="s">
        <v>6271</v>
      </c>
      <c r="E318" s="661" t="s">
        <v>6272</v>
      </c>
      <c r="F318" s="664">
        <v>101</v>
      </c>
      <c r="G318" s="664">
        <v>0</v>
      </c>
      <c r="H318" s="664"/>
      <c r="I318" s="664">
        <v>0</v>
      </c>
      <c r="J318" s="664">
        <v>159</v>
      </c>
      <c r="K318" s="664">
        <v>0</v>
      </c>
      <c r="L318" s="664"/>
      <c r="M318" s="664">
        <v>0</v>
      </c>
      <c r="N318" s="664">
        <v>149</v>
      </c>
      <c r="O318" s="664">
        <v>0</v>
      </c>
      <c r="P318" s="677"/>
      <c r="Q318" s="665">
        <v>0</v>
      </c>
    </row>
    <row r="319" spans="1:17" ht="14.4" customHeight="1" x14ac:dyDescent="0.3">
      <c r="A319" s="660" t="s">
        <v>563</v>
      </c>
      <c r="B319" s="661" t="s">
        <v>5884</v>
      </c>
      <c r="C319" s="661" t="s">
        <v>5737</v>
      </c>
      <c r="D319" s="661" t="s">
        <v>6273</v>
      </c>
      <c r="E319" s="661" t="s">
        <v>6274</v>
      </c>
      <c r="F319" s="664">
        <v>22</v>
      </c>
      <c r="G319" s="664">
        <v>0</v>
      </c>
      <c r="H319" s="664"/>
      <c r="I319" s="664">
        <v>0</v>
      </c>
      <c r="J319" s="664">
        <v>29</v>
      </c>
      <c r="K319" s="664">
        <v>0</v>
      </c>
      <c r="L319" s="664"/>
      <c r="M319" s="664">
        <v>0</v>
      </c>
      <c r="N319" s="664">
        <v>25</v>
      </c>
      <c r="O319" s="664">
        <v>0</v>
      </c>
      <c r="P319" s="677"/>
      <c r="Q319" s="665">
        <v>0</v>
      </c>
    </row>
    <row r="320" spans="1:17" ht="14.4" customHeight="1" x14ac:dyDescent="0.3">
      <c r="A320" s="660" t="s">
        <v>563</v>
      </c>
      <c r="B320" s="661" t="s">
        <v>5884</v>
      </c>
      <c r="C320" s="661" t="s">
        <v>5737</v>
      </c>
      <c r="D320" s="661" t="s">
        <v>6275</v>
      </c>
      <c r="E320" s="661" t="s">
        <v>6276</v>
      </c>
      <c r="F320" s="664">
        <v>9</v>
      </c>
      <c r="G320" s="664">
        <v>0</v>
      </c>
      <c r="H320" s="664"/>
      <c r="I320" s="664">
        <v>0</v>
      </c>
      <c r="J320" s="664">
        <v>14</v>
      </c>
      <c r="K320" s="664">
        <v>0</v>
      </c>
      <c r="L320" s="664"/>
      <c r="M320" s="664">
        <v>0</v>
      </c>
      <c r="N320" s="664">
        <v>5</v>
      </c>
      <c r="O320" s="664">
        <v>0</v>
      </c>
      <c r="P320" s="677"/>
      <c r="Q320" s="665">
        <v>0</v>
      </c>
    </row>
    <row r="321" spans="1:17" ht="14.4" customHeight="1" x14ac:dyDescent="0.3">
      <c r="A321" s="660" t="s">
        <v>563</v>
      </c>
      <c r="B321" s="661" t="s">
        <v>5884</v>
      </c>
      <c r="C321" s="661" t="s">
        <v>5737</v>
      </c>
      <c r="D321" s="661" t="s">
        <v>6277</v>
      </c>
      <c r="E321" s="661" t="s">
        <v>6278</v>
      </c>
      <c r="F321" s="664"/>
      <c r="G321" s="664"/>
      <c r="H321" s="664"/>
      <c r="I321" s="664"/>
      <c r="J321" s="664">
        <v>1</v>
      </c>
      <c r="K321" s="664">
        <v>0</v>
      </c>
      <c r="L321" s="664"/>
      <c r="M321" s="664">
        <v>0</v>
      </c>
      <c r="N321" s="664"/>
      <c r="O321" s="664"/>
      <c r="P321" s="677"/>
      <c r="Q321" s="665"/>
    </row>
    <row r="322" spans="1:17" ht="14.4" customHeight="1" x14ac:dyDescent="0.3">
      <c r="A322" s="660" t="s">
        <v>563</v>
      </c>
      <c r="B322" s="661" t="s">
        <v>5884</v>
      </c>
      <c r="C322" s="661" t="s">
        <v>5737</v>
      </c>
      <c r="D322" s="661" t="s">
        <v>6279</v>
      </c>
      <c r="E322" s="661" t="s">
        <v>6280</v>
      </c>
      <c r="F322" s="664">
        <v>31</v>
      </c>
      <c r="G322" s="664">
        <v>0</v>
      </c>
      <c r="H322" s="664"/>
      <c r="I322" s="664">
        <v>0</v>
      </c>
      <c r="J322" s="664">
        <v>48</v>
      </c>
      <c r="K322" s="664">
        <v>0</v>
      </c>
      <c r="L322" s="664"/>
      <c r="M322" s="664">
        <v>0</v>
      </c>
      <c r="N322" s="664">
        <v>25</v>
      </c>
      <c r="O322" s="664">
        <v>0</v>
      </c>
      <c r="P322" s="677"/>
      <c r="Q322" s="665">
        <v>0</v>
      </c>
    </row>
    <row r="323" spans="1:17" ht="14.4" customHeight="1" x14ac:dyDescent="0.3">
      <c r="A323" s="660" t="s">
        <v>563</v>
      </c>
      <c r="B323" s="661" t="s">
        <v>5884</v>
      </c>
      <c r="C323" s="661" t="s">
        <v>5737</v>
      </c>
      <c r="D323" s="661" t="s">
        <v>6281</v>
      </c>
      <c r="E323" s="661" t="s">
        <v>6282</v>
      </c>
      <c r="F323" s="664">
        <v>2</v>
      </c>
      <c r="G323" s="664">
        <v>3351</v>
      </c>
      <c r="H323" s="664">
        <v>1</v>
      </c>
      <c r="I323" s="664">
        <v>1675.5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563</v>
      </c>
      <c r="B324" s="661" t="s">
        <v>5884</v>
      </c>
      <c r="C324" s="661" t="s">
        <v>5737</v>
      </c>
      <c r="D324" s="661" t="s">
        <v>6283</v>
      </c>
      <c r="E324" s="661" t="s">
        <v>6284</v>
      </c>
      <c r="F324" s="664">
        <v>13</v>
      </c>
      <c r="G324" s="664">
        <v>88881</v>
      </c>
      <c r="H324" s="664">
        <v>1</v>
      </c>
      <c r="I324" s="664">
        <v>6837</v>
      </c>
      <c r="J324" s="664">
        <v>21</v>
      </c>
      <c r="K324" s="664">
        <v>144027</v>
      </c>
      <c r="L324" s="664">
        <v>1.620447564721369</v>
      </c>
      <c r="M324" s="664">
        <v>6858.4285714285716</v>
      </c>
      <c r="N324" s="664">
        <v>3</v>
      </c>
      <c r="O324" s="664">
        <v>20643</v>
      </c>
      <c r="P324" s="677">
        <v>0.23225436257467849</v>
      </c>
      <c r="Q324" s="665">
        <v>6881</v>
      </c>
    </row>
    <row r="325" spans="1:17" ht="14.4" customHeight="1" x14ac:dyDescent="0.3">
      <c r="A325" s="660" t="s">
        <v>563</v>
      </c>
      <c r="B325" s="661" t="s">
        <v>5884</v>
      </c>
      <c r="C325" s="661" t="s">
        <v>5737</v>
      </c>
      <c r="D325" s="661" t="s">
        <v>6285</v>
      </c>
      <c r="E325" s="661" t="s">
        <v>6286</v>
      </c>
      <c r="F325" s="664">
        <v>6</v>
      </c>
      <c r="G325" s="664">
        <v>0</v>
      </c>
      <c r="H325" s="664"/>
      <c r="I325" s="664">
        <v>0</v>
      </c>
      <c r="J325" s="664">
        <v>5</v>
      </c>
      <c r="K325" s="664">
        <v>0</v>
      </c>
      <c r="L325" s="664"/>
      <c r="M325" s="664">
        <v>0</v>
      </c>
      <c r="N325" s="664">
        <v>3</v>
      </c>
      <c r="O325" s="664">
        <v>0</v>
      </c>
      <c r="P325" s="677"/>
      <c r="Q325" s="665">
        <v>0</v>
      </c>
    </row>
    <row r="326" spans="1:17" ht="14.4" customHeight="1" x14ac:dyDescent="0.3">
      <c r="A326" s="660" t="s">
        <v>563</v>
      </c>
      <c r="B326" s="661" t="s">
        <v>5884</v>
      </c>
      <c r="C326" s="661" t="s">
        <v>5737</v>
      </c>
      <c r="D326" s="661" t="s">
        <v>5823</v>
      </c>
      <c r="E326" s="661" t="s">
        <v>5824</v>
      </c>
      <c r="F326" s="664">
        <v>166</v>
      </c>
      <c r="G326" s="664">
        <v>38512</v>
      </c>
      <c r="H326" s="664">
        <v>1</v>
      </c>
      <c r="I326" s="664">
        <v>232</v>
      </c>
      <c r="J326" s="664">
        <v>322</v>
      </c>
      <c r="K326" s="664">
        <v>74544</v>
      </c>
      <c r="L326" s="664">
        <v>1.9356044869131699</v>
      </c>
      <c r="M326" s="664">
        <v>231.50310559006212</v>
      </c>
      <c r="N326" s="664">
        <v>320</v>
      </c>
      <c r="O326" s="664">
        <v>75200</v>
      </c>
      <c r="P326" s="677">
        <v>1.9526381387619443</v>
      </c>
      <c r="Q326" s="665">
        <v>235</v>
      </c>
    </row>
    <row r="327" spans="1:17" ht="14.4" customHeight="1" x14ac:dyDescent="0.3">
      <c r="A327" s="660" t="s">
        <v>563</v>
      </c>
      <c r="B327" s="661" t="s">
        <v>5884</v>
      </c>
      <c r="C327" s="661" t="s">
        <v>5737</v>
      </c>
      <c r="D327" s="661" t="s">
        <v>6287</v>
      </c>
      <c r="E327" s="661"/>
      <c r="F327" s="664">
        <v>1</v>
      </c>
      <c r="G327" s="664">
        <v>247</v>
      </c>
      <c r="H327" s="664">
        <v>1</v>
      </c>
      <c r="I327" s="664">
        <v>247</v>
      </c>
      <c r="J327" s="664"/>
      <c r="K327" s="664"/>
      <c r="L327" s="664"/>
      <c r="M327" s="664"/>
      <c r="N327" s="664"/>
      <c r="O327" s="664"/>
      <c r="P327" s="677"/>
      <c r="Q327" s="665"/>
    </row>
    <row r="328" spans="1:17" ht="14.4" customHeight="1" x14ac:dyDescent="0.3">
      <c r="A328" s="660" t="s">
        <v>563</v>
      </c>
      <c r="B328" s="661" t="s">
        <v>5884</v>
      </c>
      <c r="C328" s="661" t="s">
        <v>5737</v>
      </c>
      <c r="D328" s="661" t="s">
        <v>6288</v>
      </c>
      <c r="E328" s="661" t="s">
        <v>6289</v>
      </c>
      <c r="F328" s="664">
        <v>10</v>
      </c>
      <c r="G328" s="664">
        <v>127600</v>
      </c>
      <c r="H328" s="664">
        <v>1</v>
      </c>
      <c r="I328" s="664">
        <v>12760</v>
      </c>
      <c r="J328" s="664">
        <v>18</v>
      </c>
      <c r="K328" s="664">
        <v>230088</v>
      </c>
      <c r="L328" s="664">
        <v>1.8031974921630094</v>
      </c>
      <c r="M328" s="664">
        <v>12782.666666666666</v>
      </c>
      <c r="N328" s="664">
        <v>20</v>
      </c>
      <c r="O328" s="664">
        <v>256660</v>
      </c>
      <c r="P328" s="677">
        <v>2.0114420062695926</v>
      </c>
      <c r="Q328" s="665">
        <v>12833</v>
      </c>
    </row>
    <row r="329" spans="1:17" ht="14.4" customHeight="1" x14ac:dyDescent="0.3">
      <c r="A329" s="660" t="s">
        <v>563</v>
      </c>
      <c r="B329" s="661" t="s">
        <v>5884</v>
      </c>
      <c r="C329" s="661" t="s">
        <v>5737</v>
      </c>
      <c r="D329" s="661" t="s">
        <v>6290</v>
      </c>
      <c r="E329" s="661" t="s">
        <v>6291</v>
      </c>
      <c r="F329" s="664">
        <v>8</v>
      </c>
      <c r="G329" s="664">
        <v>33620</v>
      </c>
      <c r="H329" s="664">
        <v>1</v>
      </c>
      <c r="I329" s="664">
        <v>4202.5</v>
      </c>
      <c r="J329" s="664">
        <v>5</v>
      </c>
      <c r="K329" s="664">
        <v>21104</v>
      </c>
      <c r="L329" s="664">
        <v>0.62772159428911367</v>
      </c>
      <c r="M329" s="664">
        <v>4220.8</v>
      </c>
      <c r="N329" s="664">
        <v>1</v>
      </c>
      <c r="O329" s="664">
        <v>4234</v>
      </c>
      <c r="P329" s="677">
        <v>0.12593694229625224</v>
      </c>
      <c r="Q329" s="665">
        <v>4234</v>
      </c>
    </row>
    <row r="330" spans="1:17" ht="14.4" customHeight="1" x14ac:dyDescent="0.3">
      <c r="A330" s="660" t="s">
        <v>563</v>
      </c>
      <c r="B330" s="661" t="s">
        <v>5884</v>
      </c>
      <c r="C330" s="661" t="s">
        <v>5737</v>
      </c>
      <c r="D330" s="661" t="s">
        <v>6292</v>
      </c>
      <c r="E330" s="661" t="s">
        <v>6293</v>
      </c>
      <c r="F330" s="664">
        <v>8</v>
      </c>
      <c r="G330" s="664">
        <v>0</v>
      </c>
      <c r="H330" s="664"/>
      <c r="I330" s="664">
        <v>0</v>
      </c>
      <c r="J330" s="664">
        <v>12</v>
      </c>
      <c r="K330" s="664">
        <v>0</v>
      </c>
      <c r="L330" s="664"/>
      <c r="M330" s="664">
        <v>0</v>
      </c>
      <c r="N330" s="664"/>
      <c r="O330" s="664"/>
      <c r="P330" s="677"/>
      <c r="Q330" s="665"/>
    </row>
    <row r="331" spans="1:17" ht="14.4" customHeight="1" x14ac:dyDescent="0.3">
      <c r="A331" s="660" t="s">
        <v>563</v>
      </c>
      <c r="B331" s="661" t="s">
        <v>5884</v>
      </c>
      <c r="C331" s="661" t="s">
        <v>5737</v>
      </c>
      <c r="D331" s="661" t="s">
        <v>6294</v>
      </c>
      <c r="E331" s="661" t="s">
        <v>6295</v>
      </c>
      <c r="F331" s="664">
        <v>134</v>
      </c>
      <c r="G331" s="664">
        <v>0</v>
      </c>
      <c r="H331" s="664"/>
      <c r="I331" s="664">
        <v>0</v>
      </c>
      <c r="J331" s="664">
        <v>154</v>
      </c>
      <c r="K331" s="664">
        <v>0</v>
      </c>
      <c r="L331" s="664"/>
      <c r="M331" s="664">
        <v>0</v>
      </c>
      <c r="N331" s="664">
        <v>153</v>
      </c>
      <c r="O331" s="664">
        <v>0</v>
      </c>
      <c r="P331" s="677"/>
      <c r="Q331" s="665">
        <v>0</v>
      </c>
    </row>
    <row r="332" spans="1:17" ht="14.4" customHeight="1" x14ac:dyDescent="0.3">
      <c r="A332" s="660" t="s">
        <v>563</v>
      </c>
      <c r="B332" s="661" t="s">
        <v>5884</v>
      </c>
      <c r="C332" s="661" t="s">
        <v>5737</v>
      </c>
      <c r="D332" s="661" t="s">
        <v>6296</v>
      </c>
      <c r="E332" s="661" t="s">
        <v>6297</v>
      </c>
      <c r="F332" s="664">
        <v>9</v>
      </c>
      <c r="G332" s="664">
        <v>0</v>
      </c>
      <c r="H332" s="664"/>
      <c r="I332" s="664">
        <v>0</v>
      </c>
      <c r="J332" s="664">
        <v>11</v>
      </c>
      <c r="K332" s="664">
        <v>0</v>
      </c>
      <c r="L332" s="664"/>
      <c r="M332" s="664">
        <v>0</v>
      </c>
      <c r="N332" s="664">
        <v>9</v>
      </c>
      <c r="O332" s="664">
        <v>0</v>
      </c>
      <c r="P332" s="677"/>
      <c r="Q332" s="665">
        <v>0</v>
      </c>
    </row>
    <row r="333" spans="1:17" ht="14.4" customHeight="1" x14ac:dyDescent="0.3">
      <c r="A333" s="660" t="s">
        <v>563</v>
      </c>
      <c r="B333" s="661" t="s">
        <v>5884</v>
      </c>
      <c r="C333" s="661" t="s">
        <v>5737</v>
      </c>
      <c r="D333" s="661" t="s">
        <v>6298</v>
      </c>
      <c r="E333" s="661" t="s">
        <v>6299</v>
      </c>
      <c r="F333" s="664">
        <v>1</v>
      </c>
      <c r="G333" s="664">
        <v>4617</v>
      </c>
      <c r="H333" s="664">
        <v>1</v>
      </c>
      <c r="I333" s="664">
        <v>4617</v>
      </c>
      <c r="J333" s="664">
        <v>1</v>
      </c>
      <c r="K333" s="664">
        <v>4657</v>
      </c>
      <c r="L333" s="664">
        <v>1.0086636343946285</v>
      </c>
      <c r="M333" s="664">
        <v>4657</v>
      </c>
      <c r="N333" s="664">
        <v>2</v>
      </c>
      <c r="O333" s="664">
        <v>9350</v>
      </c>
      <c r="P333" s="677">
        <v>2.0251245397444229</v>
      </c>
      <c r="Q333" s="665">
        <v>4675</v>
      </c>
    </row>
    <row r="334" spans="1:17" ht="14.4" customHeight="1" x14ac:dyDescent="0.3">
      <c r="A334" s="660" t="s">
        <v>563</v>
      </c>
      <c r="B334" s="661" t="s">
        <v>5884</v>
      </c>
      <c r="C334" s="661" t="s">
        <v>5737</v>
      </c>
      <c r="D334" s="661" t="s">
        <v>6300</v>
      </c>
      <c r="E334" s="661" t="s">
        <v>6301</v>
      </c>
      <c r="F334" s="664">
        <v>28</v>
      </c>
      <c r="G334" s="664">
        <v>0</v>
      </c>
      <c r="H334" s="664"/>
      <c r="I334" s="664">
        <v>0</v>
      </c>
      <c r="J334" s="664">
        <v>1</v>
      </c>
      <c r="K334" s="664">
        <v>0</v>
      </c>
      <c r="L334" s="664"/>
      <c r="M334" s="664">
        <v>0</v>
      </c>
      <c r="N334" s="664"/>
      <c r="O334" s="664"/>
      <c r="P334" s="677"/>
      <c r="Q334" s="665"/>
    </row>
    <row r="335" spans="1:17" ht="14.4" customHeight="1" x14ac:dyDescent="0.3">
      <c r="A335" s="660" t="s">
        <v>563</v>
      </c>
      <c r="B335" s="661" t="s">
        <v>5884</v>
      </c>
      <c r="C335" s="661" t="s">
        <v>5737</v>
      </c>
      <c r="D335" s="661" t="s">
        <v>6302</v>
      </c>
      <c r="E335" s="661" t="s">
        <v>6303</v>
      </c>
      <c r="F335" s="664">
        <v>2</v>
      </c>
      <c r="G335" s="664">
        <v>36671</v>
      </c>
      <c r="H335" s="664">
        <v>1</v>
      </c>
      <c r="I335" s="664">
        <v>18335.5</v>
      </c>
      <c r="J335" s="664">
        <v>4</v>
      </c>
      <c r="K335" s="664">
        <v>73553</v>
      </c>
      <c r="L335" s="664">
        <v>2.0057538654522649</v>
      </c>
      <c r="M335" s="664">
        <v>18388.25</v>
      </c>
      <c r="N335" s="664">
        <v>1</v>
      </c>
      <c r="O335" s="664">
        <v>18423</v>
      </c>
      <c r="P335" s="677">
        <v>0.50238608164489651</v>
      </c>
      <c r="Q335" s="665">
        <v>18423</v>
      </c>
    </row>
    <row r="336" spans="1:17" ht="14.4" customHeight="1" x14ac:dyDescent="0.3">
      <c r="A336" s="660" t="s">
        <v>563</v>
      </c>
      <c r="B336" s="661" t="s">
        <v>5884</v>
      </c>
      <c r="C336" s="661" t="s">
        <v>5737</v>
      </c>
      <c r="D336" s="661" t="s">
        <v>5878</v>
      </c>
      <c r="E336" s="661" t="s">
        <v>5879</v>
      </c>
      <c r="F336" s="664">
        <v>1</v>
      </c>
      <c r="G336" s="664">
        <v>0</v>
      </c>
      <c r="H336" s="664"/>
      <c r="I336" s="664">
        <v>0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563</v>
      </c>
      <c r="B337" s="661" t="s">
        <v>5884</v>
      </c>
      <c r="C337" s="661" t="s">
        <v>5737</v>
      </c>
      <c r="D337" s="661" t="s">
        <v>6304</v>
      </c>
      <c r="E337" s="661" t="s">
        <v>6305</v>
      </c>
      <c r="F337" s="664">
        <v>2</v>
      </c>
      <c r="G337" s="664">
        <v>0</v>
      </c>
      <c r="H337" s="664"/>
      <c r="I337" s="664">
        <v>0</v>
      </c>
      <c r="J337" s="664">
        <v>4</v>
      </c>
      <c r="K337" s="664">
        <v>0</v>
      </c>
      <c r="L337" s="664"/>
      <c r="M337" s="664">
        <v>0</v>
      </c>
      <c r="N337" s="664">
        <v>1</v>
      </c>
      <c r="O337" s="664">
        <v>0</v>
      </c>
      <c r="P337" s="677"/>
      <c r="Q337" s="665">
        <v>0</v>
      </c>
    </row>
    <row r="338" spans="1:17" ht="14.4" customHeight="1" x14ac:dyDescent="0.3">
      <c r="A338" s="660" t="s">
        <v>563</v>
      </c>
      <c r="B338" s="661" t="s">
        <v>5884</v>
      </c>
      <c r="C338" s="661" t="s">
        <v>5737</v>
      </c>
      <c r="D338" s="661" t="s">
        <v>6306</v>
      </c>
      <c r="E338" s="661" t="s">
        <v>6307</v>
      </c>
      <c r="F338" s="664">
        <v>13</v>
      </c>
      <c r="G338" s="664">
        <v>0</v>
      </c>
      <c r="H338" s="664"/>
      <c r="I338" s="664">
        <v>0</v>
      </c>
      <c r="J338" s="664">
        <v>5</v>
      </c>
      <c r="K338" s="664">
        <v>0</v>
      </c>
      <c r="L338" s="664"/>
      <c r="M338" s="664">
        <v>0</v>
      </c>
      <c r="N338" s="664">
        <v>5</v>
      </c>
      <c r="O338" s="664">
        <v>0</v>
      </c>
      <c r="P338" s="677"/>
      <c r="Q338" s="665">
        <v>0</v>
      </c>
    </row>
    <row r="339" spans="1:17" ht="14.4" customHeight="1" x14ac:dyDescent="0.3">
      <c r="A339" s="660" t="s">
        <v>563</v>
      </c>
      <c r="B339" s="661" t="s">
        <v>5884</v>
      </c>
      <c r="C339" s="661" t="s">
        <v>5737</v>
      </c>
      <c r="D339" s="661" t="s">
        <v>6308</v>
      </c>
      <c r="E339" s="661" t="s">
        <v>6309</v>
      </c>
      <c r="F339" s="664">
        <v>5</v>
      </c>
      <c r="G339" s="664">
        <v>0</v>
      </c>
      <c r="H339" s="664"/>
      <c r="I339" s="664">
        <v>0</v>
      </c>
      <c r="J339" s="664"/>
      <c r="K339" s="664"/>
      <c r="L339" s="664"/>
      <c r="M339" s="664"/>
      <c r="N339" s="664">
        <v>1</v>
      </c>
      <c r="O339" s="664">
        <v>0</v>
      </c>
      <c r="P339" s="677"/>
      <c r="Q339" s="665">
        <v>0</v>
      </c>
    </row>
    <row r="340" spans="1:17" ht="14.4" customHeight="1" x14ac:dyDescent="0.3">
      <c r="A340" s="660" t="s">
        <v>563</v>
      </c>
      <c r="B340" s="661" t="s">
        <v>5884</v>
      </c>
      <c r="C340" s="661" t="s">
        <v>5737</v>
      </c>
      <c r="D340" s="661" t="s">
        <v>6310</v>
      </c>
      <c r="E340" s="661" t="s">
        <v>6166</v>
      </c>
      <c r="F340" s="664">
        <v>1</v>
      </c>
      <c r="G340" s="664">
        <v>0</v>
      </c>
      <c r="H340" s="664"/>
      <c r="I340" s="664">
        <v>0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563</v>
      </c>
      <c r="B341" s="661" t="s">
        <v>5884</v>
      </c>
      <c r="C341" s="661" t="s">
        <v>5737</v>
      </c>
      <c r="D341" s="661" t="s">
        <v>6311</v>
      </c>
      <c r="E341" s="661" t="s">
        <v>6312</v>
      </c>
      <c r="F341" s="664">
        <v>32</v>
      </c>
      <c r="G341" s="664">
        <v>0</v>
      </c>
      <c r="H341" s="664"/>
      <c r="I341" s="664">
        <v>0</v>
      </c>
      <c r="J341" s="664">
        <v>72</v>
      </c>
      <c r="K341" s="664">
        <v>0</v>
      </c>
      <c r="L341" s="664"/>
      <c r="M341" s="664">
        <v>0</v>
      </c>
      <c r="N341" s="664">
        <v>81</v>
      </c>
      <c r="O341" s="664">
        <v>0</v>
      </c>
      <c r="P341" s="677"/>
      <c r="Q341" s="665">
        <v>0</v>
      </c>
    </row>
    <row r="342" spans="1:17" ht="14.4" customHeight="1" x14ac:dyDescent="0.3">
      <c r="A342" s="660" t="s">
        <v>563</v>
      </c>
      <c r="B342" s="661" t="s">
        <v>5884</v>
      </c>
      <c r="C342" s="661" t="s">
        <v>5737</v>
      </c>
      <c r="D342" s="661" t="s">
        <v>6313</v>
      </c>
      <c r="E342" s="661" t="s">
        <v>6314</v>
      </c>
      <c r="F342" s="664"/>
      <c r="G342" s="664"/>
      <c r="H342" s="664"/>
      <c r="I342" s="664"/>
      <c r="J342" s="664">
        <v>6</v>
      </c>
      <c r="K342" s="664">
        <v>0</v>
      </c>
      <c r="L342" s="664"/>
      <c r="M342" s="664">
        <v>0</v>
      </c>
      <c r="N342" s="664">
        <v>11</v>
      </c>
      <c r="O342" s="664">
        <v>0</v>
      </c>
      <c r="P342" s="677"/>
      <c r="Q342" s="665">
        <v>0</v>
      </c>
    </row>
    <row r="343" spans="1:17" ht="14.4" customHeight="1" x14ac:dyDescent="0.3">
      <c r="A343" s="660" t="s">
        <v>563</v>
      </c>
      <c r="B343" s="661" t="s">
        <v>5884</v>
      </c>
      <c r="C343" s="661" t="s">
        <v>5737</v>
      </c>
      <c r="D343" s="661" t="s">
        <v>6315</v>
      </c>
      <c r="E343" s="661" t="s">
        <v>6312</v>
      </c>
      <c r="F343" s="664">
        <v>7</v>
      </c>
      <c r="G343" s="664">
        <v>0</v>
      </c>
      <c r="H343" s="664"/>
      <c r="I343" s="664">
        <v>0</v>
      </c>
      <c r="J343" s="664">
        <v>1</v>
      </c>
      <c r="K343" s="664">
        <v>0</v>
      </c>
      <c r="L343" s="664"/>
      <c r="M343" s="664">
        <v>0</v>
      </c>
      <c r="N343" s="664">
        <v>3</v>
      </c>
      <c r="O343" s="664">
        <v>0</v>
      </c>
      <c r="P343" s="677"/>
      <c r="Q343" s="665">
        <v>0</v>
      </c>
    </row>
    <row r="344" spans="1:17" ht="14.4" customHeight="1" x14ac:dyDescent="0.3">
      <c r="A344" s="660" t="s">
        <v>563</v>
      </c>
      <c r="B344" s="661" t="s">
        <v>5884</v>
      </c>
      <c r="C344" s="661" t="s">
        <v>5737</v>
      </c>
      <c r="D344" s="661" t="s">
        <v>6316</v>
      </c>
      <c r="E344" s="661" t="s">
        <v>6309</v>
      </c>
      <c r="F344" s="664">
        <v>4</v>
      </c>
      <c r="G344" s="664">
        <v>0</v>
      </c>
      <c r="H344" s="664"/>
      <c r="I344" s="664">
        <v>0</v>
      </c>
      <c r="J344" s="664">
        <v>2</v>
      </c>
      <c r="K344" s="664">
        <v>0</v>
      </c>
      <c r="L344" s="664"/>
      <c r="M344" s="664">
        <v>0</v>
      </c>
      <c r="N344" s="664"/>
      <c r="O344" s="664"/>
      <c r="P344" s="677"/>
      <c r="Q344" s="665"/>
    </row>
    <row r="345" spans="1:17" ht="14.4" customHeight="1" x14ac:dyDescent="0.3">
      <c r="A345" s="660" t="s">
        <v>563</v>
      </c>
      <c r="B345" s="661" t="s">
        <v>5884</v>
      </c>
      <c r="C345" s="661" t="s">
        <v>5737</v>
      </c>
      <c r="D345" s="661" t="s">
        <v>5847</v>
      </c>
      <c r="E345" s="661" t="s">
        <v>5848</v>
      </c>
      <c r="F345" s="664">
        <v>2</v>
      </c>
      <c r="G345" s="664">
        <v>2422</v>
      </c>
      <c r="H345" s="664">
        <v>1</v>
      </c>
      <c r="I345" s="664">
        <v>1211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563</v>
      </c>
      <c r="B346" s="661" t="s">
        <v>5884</v>
      </c>
      <c r="C346" s="661" t="s">
        <v>5737</v>
      </c>
      <c r="D346" s="661" t="s">
        <v>6317</v>
      </c>
      <c r="E346" s="661" t="s">
        <v>6318</v>
      </c>
      <c r="F346" s="664">
        <v>4</v>
      </c>
      <c r="G346" s="664">
        <v>0</v>
      </c>
      <c r="H346" s="664"/>
      <c r="I346" s="664">
        <v>0</v>
      </c>
      <c r="J346" s="664">
        <v>11</v>
      </c>
      <c r="K346" s="664">
        <v>0</v>
      </c>
      <c r="L346" s="664"/>
      <c r="M346" s="664">
        <v>0</v>
      </c>
      <c r="N346" s="664">
        <v>1</v>
      </c>
      <c r="O346" s="664">
        <v>0</v>
      </c>
      <c r="P346" s="677"/>
      <c r="Q346" s="665">
        <v>0</v>
      </c>
    </row>
    <row r="347" spans="1:17" ht="14.4" customHeight="1" x14ac:dyDescent="0.3">
      <c r="A347" s="660" t="s">
        <v>563</v>
      </c>
      <c r="B347" s="661" t="s">
        <v>5884</v>
      </c>
      <c r="C347" s="661" t="s">
        <v>5737</v>
      </c>
      <c r="D347" s="661" t="s">
        <v>6319</v>
      </c>
      <c r="E347" s="661" t="s">
        <v>6320</v>
      </c>
      <c r="F347" s="664">
        <v>3</v>
      </c>
      <c r="G347" s="664">
        <v>0</v>
      </c>
      <c r="H347" s="664"/>
      <c r="I347" s="664">
        <v>0</v>
      </c>
      <c r="J347" s="664">
        <v>7</v>
      </c>
      <c r="K347" s="664">
        <v>0</v>
      </c>
      <c r="L347" s="664"/>
      <c r="M347" s="664">
        <v>0</v>
      </c>
      <c r="N347" s="664">
        <v>3</v>
      </c>
      <c r="O347" s="664">
        <v>0</v>
      </c>
      <c r="P347" s="677"/>
      <c r="Q347" s="665">
        <v>0</v>
      </c>
    </row>
    <row r="348" spans="1:17" ht="14.4" customHeight="1" x14ac:dyDescent="0.3">
      <c r="A348" s="660" t="s">
        <v>563</v>
      </c>
      <c r="B348" s="661" t="s">
        <v>5884</v>
      </c>
      <c r="C348" s="661" t="s">
        <v>5737</v>
      </c>
      <c r="D348" s="661" t="s">
        <v>6321</v>
      </c>
      <c r="E348" s="661" t="s">
        <v>6322</v>
      </c>
      <c r="F348" s="664">
        <v>7</v>
      </c>
      <c r="G348" s="664">
        <v>335916</v>
      </c>
      <c r="H348" s="664">
        <v>1</v>
      </c>
      <c r="I348" s="664">
        <v>47988</v>
      </c>
      <c r="J348" s="664">
        <v>4</v>
      </c>
      <c r="K348" s="664">
        <v>192105</v>
      </c>
      <c r="L348" s="664">
        <v>0.57188404243918123</v>
      </c>
      <c r="M348" s="664">
        <v>48026.25</v>
      </c>
      <c r="N348" s="664">
        <v>3</v>
      </c>
      <c r="O348" s="664">
        <v>144624</v>
      </c>
      <c r="P348" s="677">
        <v>0.43053620547994143</v>
      </c>
      <c r="Q348" s="665">
        <v>48208</v>
      </c>
    </row>
    <row r="349" spans="1:17" ht="14.4" customHeight="1" x14ac:dyDescent="0.3">
      <c r="A349" s="660" t="s">
        <v>563</v>
      </c>
      <c r="B349" s="661" t="s">
        <v>5884</v>
      </c>
      <c r="C349" s="661" t="s">
        <v>5737</v>
      </c>
      <c r="D349" s="661" t="s">
        <v>6323</v>
      </c>
      <c r="E349" s="661" t="s">
        <v>6200</v>
      </c>
      <c r="F349" s="664">
        <v>1</v>
      </c>
      <c r="G349" s="664">
        <v>0</v>
      </c>
      <c r="H349" s="664"/>
      <c r="I349" s="664">
        <v>0</v>
      </c>
      <c r="J349" s="664"/>
      <c r="K349" s="664"/>
      <c r="L349" s="664"/>
      <c r="M349" s="664"/>
      <c r="N349" s="664">
        <v>3</v>
      </c>
      <c r="O349" s="664">
        <v>0</v>
      </c>
      <c r="P349" s="677"/>
      <c r="Q349" s="665">
        <v>0</v>
      </c>
    </row>
    <row r="350" spans="1:17" ht="14.4" customHeight="1" x14ac:dyDescent="0.3">
      <c r="A350" s="660" t="s">
        <v>563</v>
      </c>
      <c r="B350" s="661" t="s">
        <v>5884</v>
      </c>
      <c r="C350" s="661" t="s">
        <v>5737</v>
      </c>
      <c r="D350" s="661" t="s">
        <v>6324</v>
      </c>
      <c r="E350" s="661" t="s">
        <v>6325</v>
      </c>
      <c r="F350" s="664">
        <v>7</v>
      </c>
      <c r="G350" s="664">
        <v>0</v>
      </c>
      <c r="H350" s="664"/>
      <c r="I350" s="664">
        <v>0</v>
      </c>
      <c r="J350" s="664">
        <v>6</v>
      </c>
      <c r="K350" s="664">
        <v>0</v>
      </c>
      <c r="L350" s="664"/>
      <c r="M350" s="664">
        <v>0</v>
      </c>
      <c r="N350" s="664">
        <v>5</v>
      </c>
      <c r="O350" s="664">
        <v>0</v>
      </c>
      <c r="P350" s="677"/>
      <c r="Q350" s="665">
        <v>0</v>
      </c>
    </row>
    <row r="351" spans="1:17" ht="14.4" customHeight="1" x14ac:dyDescent="0.3">
      <c r="A351" s="660" t="s">
        <v>563</v>
      </c>
      <c r="B351" s="661" t="s">
        <v>5884</v>
      </c>
      <c r="C351" s="661" t="s">
        <v>5737</v>
      </c>
      <c r="D351" s="661" t="s">
        <v>6326</v>
      </c>
      <c r="E351" s="661" t="s">
        <v>6254</v>
      </c>
      <c r="F351" s="664">
        <v>2</v>
      </c>
      <c r="G351" s="664">
        <v>121716</v>
      </c>
      <c r="H351" s="664">
        <v>1</v>
      </c>
      <c r="I351" s="664">
        <v>60858</v>
      </c>
      <c r="J351" s="664">
        <v>4</v>
      </c>
      <c r="K351" s="664">
        <v>243790</v>
      </c>
      <c r="L351" s="664">
        <v>2.0029412731276084</v>
      </c>
      <c r="M351" s="664">
        <v>60947.5</v>
      </c>
      <c r="N351" s="664"/>
      <c r="O351" s="664"/>
      <c r="P351" s="677"/>
      <c r="Q351" s="665"/>
    </row>
    <row r="352" spans="1:17" ht="14.4" customHeight="1" x14ac:dyDescent="0.3">
      <c r="A352" s="660" t="s">
        <v>563</v>
      </c>
      <c r="B352" s="661" t="s">
        <v>5884</v>
      </c>
      <c r="C352" s="661" t="s">
        <v>5737</v>
      </c>
      <c r="D352" s="661" t="s">
        <v>6327</v>
      </c>
      <c r="E352" s="661" t="s">
        <v>6188</v>
      </c>
      <c r="F352" s="664">
        <v>2</v>
      </c>
      <c r="G352" s="664">
        <v>0</v>
      </c>
      <c r="H352" s="664"/>
      <c r="I352" s="664">
        <v>0</v>
      </c>
      <c r="J352" s="664"/>
      <c r="K352" s="664"/>
      <c r="L352" s="664"/>
      <c r="M352" s="664"/>
      <c r="N352" s="664">
        <v>2</v>
      </c>
      <c r="O352" s="664">
        <v>0</v>
      </c>
      <c r="P352" s="677"/>
      <c r="Q352" s="665">
        <v>0</v>
      </c>
    </row>
    <row r="353" spans="1:17" ht="14.4" customHeight="1" x14ac:dyDescent="0.3">
      <c r="A353" s="660" t="s">
        <v>563</v>
      </c>
      <c r="B353" s="661" t="s">
        <v>5884</v>
      </c>
      <c r="C353" s="661" t="s">
        <v>5737</v>
      </c>
      <c r="D353" s="661" t="s">
        <v>6328</v>
      </c>
      <c r="E353" s="661" t="s">
        <v>6329</v>
      </c>
      <c r="F353" s="664"/>
      <c r="G353" s="664"/>
      <c r="H353" s="664"/>
      <c r="I353" s="664"/>
      <c r="J353" s="664">
        <v>1</v>
      </c>
      <c r="K353" s="664">
        <v>0</v>
      </c>
      <c r="L353" s="664"/>
      <c r="M353" s="664">
        <v>0</v>
      </c>
      <c r="N353" s="664"/>
      <c r="O353" s="664"/>
      <c r="P353" s="677"/>
      <c r="Q353" s="665"/>
    </row>
    <row r="354" spans="1:17" ht="14.4" customHeight="1" x14ac:dyDescent="0.3">
      <c r="A354" s="660" t="s">
        <v>563</v>
      </c>
      <c r="B354" s="661" t="s">
        <v>5884</v>
      </c>
      <c r="C354" s="661" t="s">
        <v>5737</v>
      </c>
      <c r="D354" s="661" t="s">
        <v>6330</v>
      </c>
      <c r="E354" s="661" t="s">
        <v>6331</v>
      </c>
      <c r="F354" s="664"/>
      <c r="G354" s="664"/>
      <c r="H354" s="664"/>
      <c r="I354" s="664"/>
      <c r="J354" s="664">
        <v>3</v>
      </c>
      <c r="K354" s="664">
        <v>0</v>
      </c>
      <c r="L354" s="664"/>
      <c r="M354" s="664">
        <v>0</v>
      </c>
      <c r="N354" s="664"/>
      <c r="O354" s="664"/>
      <c r="P354" s="677"/>
      <c r="Q354" s="665"/>
    </row>
    <row r="355" spans="1:17" ht="14.4" customHeight="1" x14ac:dyDescent="0.3">
      <c r="A355" s="660" t="s">
        <v>563</v>
      </c>
      <c r="B355" s="661" t="s">
        <v>5884</v>
      </c>
      <c r="C355" s="661" t="s">
        <v>5737</v>
      </c>
      <c r="D355" s="661" t="s">
        <v>6332</v>
      </c>
      <c r="E355" s="661" t="s">
        <v>6333</v>
      </c>
      <c r="F355" s="664">
        <v>1</v>
      </c>
      <c r="G355" s="664">
        <v>0</v>
      </c>
      <c r="H355" s="664"/>
      <c r="I355" s="664">
        <v>0</v>
      </c>
      <c r="J355" s="664">
        <v>1</v>
      </c>
      <c r="K355" s="664">
        <v>0</v>
      </c>
      <c r="L355" s="664"/>
      <c r="M355" s="664">
        <v>0</v>
      </c>
      <c r="N355" s="664"/>
      <c r="O355" s="664"/>
      <c r="P355" s="677"/>
      <c r="Q355" s="665"/>
    </row>
    <row r="356" spans="1:17" ht="14.4" customHeight="1" x14ac:dyDescent="0.3">
      <c r="A356" s="660" t="s">
        <v>563</v>
      </c>
      <c r="B356" s="661" t="s">
        <v>5884</v>
      </c>
      <c r="C356" s="661" t="s">
        <v>5737</v>
      </c>
      <c r="D356" s="661" t="s">
        <v>6334</v>
      </c>
      <c r="E356" s="661" t="s">
        <v>6182</v>
      </c>
      <c r="F356" s="664"/>
      <c r="G356" s="664"/>
      <c r="H356" s="664"/>
      <c r="I356" s="664"/>
      <c r="J356" s="664">
        <v>1</v>
      </c>
      <c r="K356" s="664">
        <v>0</v>
      </c>
      <c r="L356" s="664"/>
      <c r="M356" s="664">
        <v>0</v>
      </c>
      <c r="N356" s="664"/>
      <c r="O356" s="664"/>
      <c r="P356" s="677"/>
      <c r="Q356" s="665"/>
    </row>
    <row r="357" spans="1:17" ht="14.4" customHeight="1" x14ac:dyDescent="0.3">
      <c r="A357" s="660" t="s">
        <v>563</v>
      </c>
      <c r="B357" s="661" t="s">
        <v>5884</v>
      </c>
      <c r="C357" s="661" t="s">
        <v>5737</v>
      </c>
      <c r="D357" s="661" t="s">
        <v>6335</v>
      </c>
      <c r="E357" s="661" t="s">
        <v>6336</v>
      </c>
      <c r="F357" s="664"/>
      <c r="G357" s="664"/>
      <c r="H357" s="664"/>
      <c r="I357" s="664"/>
      <c r="J357" s="664">
        <v>1</v>
      </c>
      <c r="K357" s="664">
        <v>0</v>
      </c>
      <c r="L357" s="664"/>
      <c r="M357" s="664">
        <v>0</v>
      </c>
      <c r="N357" s="664"/>
      <c r="O357" s="664"/>
      <c r="P357" s="677"/>
      <c r="Q357" s="665"/>
    </row>
    <row r="358" spans="1:17" ht="14.4" customHeight="1" x14ac:dyDescent="0.3">
      <c r="A358" s="660" t="s">
        <v>563</v>
      </c>
      <c r="B358" s="661" t="s">
        <v>5884</v>
      </c>
      <c r="C358" s="661" t="s">
        <v>5737</v>
      </c>
      <c r="D358" s="661" t="s">
        <v>6337</v>
      </c>
      <c r="E358" s="661" t="s">
        <v>6338</v>
      </c>
      <c r="F358" s="664"/>
      <c r="G358" s="664"/>
      <c r="H358" s="664"/>
      <c r="I358" s="664"/>
      <c r="J358" s="664">
        <v>1</v>
      </c>
      <c r="K358" s="664">
        <v>0</v>
      </c>
      <c r="L358" s="664"/>
      <c r="M358" s="664">
        <v>0</v>
      </c>
      <c r="N358" s="664"/>
      <c r="O358" s="664"/>
      <c r="P358" s="677"/>
      <c r="Q358" s="665"/>
    </row>
    <row r="359" spans="1:17" ht="14.4" customHeight="1" x14ac:dyDescent="0.3">
      <c r="A359" s="660" t="s">
        <v>563</v>
      </c>
      <c r="B359" s="661" t="s">
        <v>5884</v>
      </c>
      <c r="C359" s="661" t="s">
        <v>5737</v>
      </c>
      <c r="D359" s="661" t="s">
        <v>6339</v>
      </c>
      <c r="E359" s="661" t="s">
        <v>6340</v>
      </c>
      <c r="F359" s="664"/>
      <c r="G359" s="664"/>
      <c r="H359" s="664"/>
      <c r="I359" s="664"/>
      <c r="J359" s="664">
        <v>5</v>
      </c>
      <c r="K359" s="664">
        <v>0</v>
      </c>
      <c r="L359" s="664"/>
      <c r="M359" s="664">
        <v>0</v>
      </c>
      <c r="N359" s="664"/>
      <c r="O359" s="664"/>
      <c r="P359" s="677"/>
      <c r="Q359" s="665"/>
    </row>
    <row r="360" spans="1:17" ht="14.4" customHeight="1" x14ac:dyDescent="0.3">
      <c r="A360" s="660" t="s">
        <v>563</v>
      </c>
      <c r="B360" s="661" t="s">
        <v>5884</v>
      </c>
      <c r="C360" s="661" t="s">
        <v>5737</v>
      </c>
      <c r="D360" s="661" t="s">
        <v>6341</v>
      </c>
      <c r="E360" s="661" t="s">
        <v>6336</v>
      </c>
      <c r="F360" s="664">
        <v>3</v>
      </c>
      <c r="G360" s="664">
        <v>0</v>
      </c>
      <c r="H360" s="664"/>
      <c r="I360" s="664">
        <v>0</v>
      </c>
      <c r="J360" s="664">
        <v>1</v>
      </c>
      <c r="K360" s="664">
        <v>0</v>
      </c>
      <c r="L360" s="664"/>
      <c r="M360" s="664">
        <v>0</v>
      </c>
      <c r="N360" s="664">
        <v>1</v>
      </c>
      <c r="O360" s="664">
        <v>0</v>
      </c>
      <c r="P360" s="677"/>
      <c r="Q360" s="665">
        <v>0</v>
      </c>
    </row>
    <row r="361" spans="1:17" ht="14.4" customHeight="1" x14ac:dyDescent="0.3">
      <c r="A361" s="660" t="s">
        <v>563</v>
      </c>
      <c r="B361" s="661" t="s">
        <v>5884</v>
      </c>
      <c r="C361" s="661" t="s">
        <v>5737</v>
      </c>
      <c r="D361" s="661" t="s">
        <v>6342</v>
      </c>
      <c r="E361" s="661" t="s">
        <v>6336</v>
      </c>
      <c r="F361" s="664">
        <v>3</v>
      </c>
      <c r="G361" s="664">
        <v>0</v>
      </c>
      <c r="H361" s="664"/>
      <c r="I361" s="664">
        <v>0</v>
      </c>
      <c r="J361" s="664">
        <v>6</v>
      </c>
      <c r="K361" s="664">
        <v>0</v>
      </c>
      <c r="L361" s="664"/>
      <c r="M361" s="664">
        <v>0</v>
      </c>
      <c r="N361" s="664">
        <v>3</v>
      </c>
      <c r="O361" s="664">
        <v>0</v>
      </c>
      <c r="P361" s="677"/>
      <c r="Q361" s="665">
        <v>0</v>
      </c>
    </row>
    <row r="362" spans="1:17" ht="14.4" customHeight="1" x14ac:dyDescent="0.3">
      <c r="A362" s="660" t="s">
        <v>563</v>
      </c>
      <c r="B362" s="661" t="s">
        <v>5884</v>
      </c>
      <c r="C362" s="661" t="s">
        <v>5737</v>
      </c>
      <c r="D362" s="661" t="s">
        <v>6343</v>
      </c>
      <c r="E362" s="661" t="s">
        <v>6344</v>
      </c>
      <c r="F362" s="664">
        <v>1</v>
      </c>
      <c r="G362" s="664">
        <v>0</v>
      </c>
      <c r="H362" s="664"/>
      <c r="I362" s="664">
        <v>0</v>
      </c>
      <c r="J362" s="664"/>
      <c r="K362" s="664"/>
      <c r="L362" s="664"/>
      <c r="M362" s="664"/>
      <c r="N362" s="664">
        <v>1</v>
      </c>
      <c r="O362" s="664">
        <v>0</v>
      </c>
      <c r="P362" s="677"/>
      <c r="Q362" s="665">
        <v>0</v>
      </c>
    </row>
    <row r="363" spans="1:17" ht="14.4" customHeight="1" x14ac:dyDescent="0.3">
      <c r="A363" s="660" t="s">
        <v>563</v>
      </c>
      <c r="B363" s="661" t="s">
        <v>5884</v>
      </c>
      <c r="C363" s="661" t="s">
        <v>5737</v>
      </c>
      <c r="D363" s="661" t="s">
        <v>6345</v>
      </c>
      <c r="E363" s="661" t="s">
        <v>6346</v>
      </c>
      <c r="F363" s="664"/>
      <c r="G363" s="664"/>
      <c r="H363" s="664"/>
      <c r="I363" s="664"/>
      <c r="J363" s="664">
        <v>6</v>
      </c>
      <c r="K363" s="664">
        <v>0</v>
      </c>
      <c r="L363" s="664"/>
      <c r="M363" s="664">
        <v>0</v>
      </c>
      <c r="N363" s="664">
        <v>2</v>
      </c>
      <c r="O363" s="664">
        <v>0</v>
      </c>
      <c r="P363" s="677"/>
      <c r="Q363" s="665">
        <v>0</v>
      </c>
    </row>
    <row r="364" spans="1:17" ht="14.4" customHeight="1" x14ac:dyDescent="0.3">
      <c r="A364" s="660" t="s">
        <v>563</v>
      </c>
      <c r="B364" s="661" t="s">
        <v>5884</v>
      </c>
      <c r="C364" s="661" t="s">
        <v>5737</v>
      </c>
      <c r="D364" s="661" t="s">
        <v>6347</v>
      </c>
      <c r="E364" s="661" t="s">
        <v>6348</v>
      </c>
      <c r="F364" s="664">
        <v>1</v>
      </c>
      <c r="G364" s="664">
        <v>0</v>
      </c>
      <c r="H364" s="664"/>
      <c r="I364" s="664">
        <v>0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563</v>
      </c>
      <c r="B365" s="661" t="s">
        <v>5884</v>
      </c>
      <c r="C365" s="661" t="s">
        <v>5737</v>
      </c>
      <c r="D365" s="661" t="s">
        <v>6349</v>
      </c>
      <c r="E365" s="661" t="s">
        <v>6350</v>
      </c>
      <c r="F365" s="664">
        <v>1</v>
      </c>
      <c r="G365" s="664">
        <v>0</v>
      </c>
      <c r="H365" s="664"/>
      <c r="I365" s="664">
        <v>0</v>
      </c>
      <c r="J365" s="664">
        <v>3</v>
      </c>
      <c r="K365" s="664">
        <v>0</v>
      </c>
      <c r="L365" s="664"/>
      <c r="M365" s="664">
        <v>0</v>
      </c>
      <c r="N365" s="664"/>
      <c r="O365" s="664"/>
      <c r="P365" s="677"/>
      <c r="Q365" s="665"/>
    </row>
    <row r="366" spans="1:17" ht="14.4" customHeight="1" x14ac:dyDescent="0.3">
      <c r="A366" s="660" t="s">
        <v>563</v>
      </c>
      <c r="B366" s="661" t="s">
        <v>5884</v>
      </c>
      <c r="C366" s="661" t="s">
        <v>5737</v>
      </c>
      <c r="D366" s="661" t="s">
        <v>6351</v>
      </c>
      <c r="E366" s="661" t="s">
        <v>6352</v>
      </c>
      <c r="F366" s="664"/>
      <c r="G366" s="664"/>
      <c r="H366" s="664"/>
      <c r="I366" s="664"/>
      <c r="J366" s="664">
        <v>2</v>
      </c>
      <c r="K366" s="664">
        <v>0</v>
      </c>
      <c r="L366" s="664"/>
      <c r="M366" s="664">
        <v>0</v>
      </c>
      <c r="N366" s="664"/>
      <c r="O366" s="664"/>
      <c r="P366" s="677"/>
      <c r="Q366" s="665"/>
    </row>
    <row r="367" spans="1:17" ht="14.4" customHeight="1" x14ac:dyDescent="0.3">
      <c r="A367" s="660" t="s">
        <v>563</v>
      </c>
      <c r="B367" s="661" t="s">
        <v>5884</v>
      </c>
      <c r="C367" s="661" t="s">
        <v>5737</v>
      </c>
      <c r="D367" s="661" t="s">
        <v>6353</v>
      </c>
      <c r="E367" s="661" t="s">
        <v>6354</v>
      </c>
      <c r="F367" s="664"/>
      <c r="G367" s="664"/>
      <c r="H367" s="664"/>
      <c r="I367" s="664"/>
      <c r="J367" s="664">
        <v>1</v>
      </c>
      <c r="K367" s="664">
        <v>0</v>
      </c>
      <c r="L367" s="664"/>
      <c r="M367" s="664">
        <v>0</v>
      </c>
      <c r="N367" s="664"/>
      <c r="O367" s="664"/>
      <c r="P367" s="677"/>
      <c r="Q367" s="665"/>
    </row>
    <row r="368" spans="1:17" ht="14.4" customHeight="1" x14ac:dyDescent="0.3">
      <c r="A368" s="660" t="s">
        <v>563</v>
      </c>
      <c r="B368" s="661" t="s">
        <v>5884</v>
      </c>
      <c r="C368" s="661" t="s">
        <v>5737</v>
      </c>
      <c r="D368" s="661" t="s">
        <v>6355</v>
      </c>
      <c r="E368" s="661" t="s">
        <v>6356</v>
      </c>
      <c r="F368" s="664"/>
      <c r="G368" s="664"/>
      <c r="H368" s="664"/>
      <c r="I368" s="664"/>
      <c r="J368" s="664">
        <v>1</v>
      </c>
      <c r="K368" s="664">
        <v>0</v>
      </c>
      <c r="L368" s="664"/>
      <c r="M368" s="664">
        <v>0</v>
      </c>
      <c r="N368" s="664"/>
      <c r="O368" s="664"/>
      <c r="P368" s="677"/>
      <c r="Q368" s="665"/>
    </row>
    <row r="369" spans="1:17" ht="14.4" customHeight="1" x14ac:dyDescent="0.3">
      <c r="A369" s="660" t="s">
        <v>563</v>
      </c>
      <c r="B369" s="661" t="s">
        <v>5884</v>
      </c>
      <c r="C369" s="661" t="s">
        <v>5737</v>
      </c>
      <c r="D369" s="661" t="s">
        <v>6357</v>
      </c>
      <c r="E369" s="661" t="s">
        <v>6358</v>
      </c>
      <c r="F369" s="664"/>
      <c r="G369" s="664"/>
      <c r="H369" s="664"/>
      <c r="I369" s="664"/>
      <c r="J369" s="664">
        <v>1</v>
      </c>
      <c r="K369" s="664">
        <v>0</v>
      </c>
      <c r="L369" s="664"/>
      <c r="M369" s="664">
        <v>0</v>
      </c>
      <c r="N369" s="664">
        <v>1</v>
      </c>
      <c r="O369" s="664">
        <v>0</v>
      </c>
      <c r="P369" s="677"/>
      <c r="Q369" s="665">
        <v>0</v>
      </c>
    </row>
    <row r="370" spans="1:17" ht="14.4" customHeight="1" x14ac:dyDescent="0.3">
      <c r="A370" s="660" t="s">
        <v>563</v>
      </c>
      <c r="B370" s="661" t="s">
        <v>5884</v>
      </c>
      <c r="C370" s="661" t="s">
        <v>5737</v>
      </c>
      <c r="D370" s="661" t="s">
        <v>6359</v>
      </c>
      <c r="E370" s="661" t="s">
        <v>6360</v>
      </c>
      <c r="F370" s="664"/>
      <c r="G370" s="664"/>
      <c r="H370" s="664"/>
      <c r="I370" s="664"/>
      <c r="J370" s="664">
        <v>1</v>
      </c>
      <c r="K370" s="664">
        <v>0</v>
      </c>
      <c r="L370" s="664"/>
      <c r="M370" s="664">
        <v>0</v>
      </c>
      <c r="N370" s="664">
        <v>3</v>
      </c>
      <c r="O370" s="664">
        <v>0</v>
      </c>
      <c r="P370" s="677"/>
      <c r="Q370" s="665">
        <v>0</v>
      </c>
    </row>
    <row r="371" spans="1:17" ht="14.4" customHeight="1" x14ac:dyDescent="0.3">
      <c r="A371" s="660" t="s">
        <v>563</v>
      </c>
      <c r="B371" s="661" t="s">
        <v>5884</v>
      </c>
      <c r="C371" s="661" t="s">
        <v>5737</v>
      </c>
      <c r="D371" s="661" t="s">
        <v>6361</v>
      </c>
      <c r="E371" s="661" t="s">
        <v>6362</v>
      </c>
      <c r="F371" s="664"/>
      <c r="G371" s="664"/>
      <c r="H371" s="664"/>
      <c r="I371" s="664"/>
      <c r="J371" s="664">
        <v>1</v>
      </c>
      <c r="K371" s="664">
        <v>0</v>
      </c>
      <c r="L371" s="664"/>
      <c r="M371" s="664">
        <v>0</v>
      </c>
      <c r="N371" s="664"/>
      <c r="O371" s="664"/>
      <c r="P371" s="677"/>
      <c r="Q371" s="665"/>
    </row>
    <row r="372" spans="1:17" ht="14.4" customHeight="1" x14ac:dyDescent="0.3">
      <c r="A372" s="660" t="s">
        <v>563</v>
      </c>
      <c r="B372" s="661" t="s">
        <v>5884</v>
      </c>
      <c r="C372" s="661" t="s">
        <v>5737</v>
      </c>
      <c r="D372" s="661" t="s">
        <v>6363</v>
      </c>
      <c r="E372" s="661" t="s">
        <v>6364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0</v>
      </c>
      <c r="P372" s="677"/>
      <c r="Q372" s="665">
        <v>0</v>
      </c>
    </row>
    <row r="373" spans="1:17" ht="14.4" customHeight="1" x14ac:dyDescent="0.3">
      <c r="A373" s="660" t="s">
        <v>563</v>
      </c>
      <c r="B373" s="661" t="s">
        <v>5884</v>
      </c>
      <c r="C373" s="661" t="s">
        <v>5737</v>
      </c>
      <c r="D373" s="661" t="s">
        <v>6365</v>
      </c>
      <c r="E373" s="661" t="s">
        <v>6366</v>
      </c>
      <c r="F373" s="664"/>
      <c r="G373" s="664"/>
      <c r="H373" s="664"/>
      <c r="I373" s="664"/>
      <c r="J373" s="664"/>
      <c r="K373" s="664"/>
      <c r="L373" s="664"/>
      <c r="M373" s="664"/>
      <c r="N373" s="664">
        <v>1</v>
      </c>
      <c r="O373" s="664">
        <v>0</v>
      </c>
      <c r="P373" s="677"/>
      <c r="Q373" s="665">
        <v>0</v>
      </c>
    </row>
    <row r="374" spans="1:17" ht="14.4" customHeight="1" x14ac:dyDescent="0.3">
      <c r="A374" s="660" t="s">
        <v>563</v>
      </c>
      <c r="B374" s="661" t="s">
        <v>5884</v>
      </c>
      <c r="C374" s="661" t="s">
        <v>5737</v>
      </c>
      <c r="D374" s="661" t="s">
        <v>6367</v>
      </c>
      <c r="E374" s="661" t="s">
        <v>6368</v>
      </c>
      <c r="F374" s="664"/>
      <c r="G374" s="664"/>
      <c r="H374" s="664"/>
      <c r="I374" s="664"/>
      <c r="J374" s="664"/>
      <c r="K374" s="664"/>
      <c r="L374" s="664"/>
      <c r="M374" s="664"/>
      <c r="N374" s="664">
        <v>1</v>
      </c>
      <c r="O374" s="664">
        <v>0</v>
      </c>
      <c r="P374" s="677"/>
      <c r="Q374" s="665">
        <v>0</v>
      </c>
    </row>
    <row r="375" spans="1:17" ht="14.4" customHeight="1" x14ac:dyDescent="0.3">
      <c r="A375" s="660" t="s">
        <v>563</v>
      </c>
      <c r="B375" s="661" t="s">
        <v>5884</v>
      </c>
      <c r="C375" s="661" t="s">
        <v>5737</v>
      </c>
      <c r="D375" s="661" t="s">
        <v>6369</v>
      </c>
      <c r="E375" s="661" t="s">
        <v>6188</v>
      </c>
      <c r="F375" s="664"/>
      <c r="G375" s="664"/>
      <c r="H375" s="664"/>
      <c r="I375" s="664"/>
      <c r="J375" s="664"/>
      <c r="K375" s="664"/>
      <c r="L375" s="664"/>
      <c r="M375" s="664"/>
      <c r="N375" s="664">
        <v>1</v>
      </c>
      <c r="O375" s="664">
        <v>0</v>
      </c>
      <c r="P375" s="677"/>
      <c r="Q375" s="665">
        <v>0</v>
      </c>
    </row>
    <row r="376" spans="1:17" ht="14.4" customHeight="1" x14ac:dyDescent="0.3">
      <c r="A376" s="660" t="s">
        <v>563</v>
      </c>
      <c r="B376" s="661" t="s">
        <v>5884</v>
      </c>
      <c r="C376" s="661" t="s">
        <v>5737</v>
      </c>
      <c r="D376" s="661" t="s">
        <v>6370</v>
      </c>
      <c r="E376" s="661" t="s">
        <v>6371</v>
      </c>
      <c r="F376" s="664"/>
      <c r="G376" s="664"/>
      <c r="H376" s="664"/>
      <c r="I376" s="664"/>
      <c r="J376" s="664"/>
      <c r="K376" s="664"/>
      <c r="L376" s="664"/>
      <c r="M376" s="664"/>
      <c r="N376" s="664">
        <v>1</v>
      </c>
      <c r="O376" s="664">
        <v>0</v>
      </c>
      <c r="P376" s="677"/>
      <c r="Q376" s="665">
        <v>0</v>
      </c>
    </row>
    <row r="377" spans="1:17" ht="14.4" customHeight="1" x14ac:dyDescent="0.3">
      <c r="A377" s="660" t="s">
        <v>563</v>
      </c>
      <c r="B377" s="661" t="s">
        <v>5884</v>
      </c>
      <c r="C377" s="661" t="s">
        <v>5737</v>
      </c>
      <c r="D377" s="661" t="s">
        <v>6372</v>
      </c>
      <c r="E377" s="661" t="s">
        <v>6373</v>
      </c>
      <c r="F377" s="664">
        <v>1</v>
      </c>
      <c r="G377" s="664">
        <v>0</v>
      </c>
      <c r="H377" s="664"/>
      <c r="I377" s="664">
        <v>0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563</v>
      </c>
      <c r="B378" s="661" t="s">
        <v>5884</v>
      </c>
      <c r="C378" s="661" t="s">
        <v>5737</v>
      </c>
      <c r="D378" s="661" t="s">
        <v>6374</v>
      </c>
      <c r="E378" s="661" t="s">
        <v>6375</v>
      </c>
      <c r="F378" s="664"/>
      <c r="G378" s="664"/>
      <c r="H378" s="664"/>
      <c r="I378" s="664"/>
      <c r="J378" s="664"/>
      <c r="K378" s="664"/>
      <c r="L378" s="664"/>
      <c r="M378" s="664"/>
      <c r="N378" s="664">
        <v>1</v>
      </c>
      <c r="O378" s="664">
        <v>0</v>
      </c>
      <c r="P378" s="677"/>
      <c r="Q378" s="665">
        <v>0</v>
      </c>
    </row>
    <row r="379" spans="1:17" ht="14.4" customHeight="1" x14ac:dyDescent="0.3">
      <c r="A379" s="660" t="s">
        <v>563</v>
      </c>
      <c r="B379" s="661" t="s">
        <v>5884</v>
      </c>
      <c r="C379" s="661" t="s">
        <v>5737</v>
      </c>
      <c r="D379" s="661" t="s">
        <v>6376</v>
      </c>
      <c r="E379" s="661" t="s">
        <v>6377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0</v>
      </c>
      <c r="P379" s="677"/>
      <c r="Q379" s="665">
        <v>0</v>
      </c>
    </row>
    <row r="380" spans="1:17" ht="14.4" customHeight="1" x14ac:dyDescent="0.3">
      <c r="A380" s="660" t="s">
        <v>563</v>
      </c>
      <c r="B380" s="661" t="s">
        <v>6378</v>
      </c>
      <c r="C380" s="661" t="s">
        <v>5737</v>
      </c>
      <c r="D380" s="661" t="s">
        <v>6379</v>
      </c>
      <c r="E380" s="661" t="s">
        <v>6380</v>
      </c>
      <c r="F380" s="664"/>
      <c r="G380" s="664"/>
      <c r="H380" s="664"/>
      <c r="I380" s="664"/>
      <c r="J380" s="664">
        <v>4</v>
      </c>
      <c r="K380" s="664">
        <v>688</v>
      </c>
      <c r="L380" s="664"/>
      <c r="M380" s="664">
        <v>172</v>
      </c>
      <c r="N380" s="664"/>
      <c r="O380" s="664"/>
      <c r="P380" s="677"/>
      <c r="Q380" s="665"/>
    </row>
    <row r="381" spans="1:17" ht="14.4" customHeight="1" x14ac:dyDescent="0.3">
      <c r="A381" s="660" t="s">
        <v>563</v>
      </c>
      <c r="B381" s="661" t="s">
        <v>6378</v>
      </c>
      <c r="C381" s="661" t="s">
        <v>5737</v>
      </c>
      <c r="D381" s="661" t="s">
        <v>6381</v>
      </c>
      <c r="E381" s="661" t="s">
        <v>6382</v>
      </c>
      <c r="F381" s="664"/>
      <c r="G381" s="664"/>
      <c r="H381" s="664"/>
      <c r="I381" s="664"/>
      <c r="J381" s="664">
        <v>2</v>
      </c>
      <c r="K381" s="664">
        <v>7142</v>
      </c>
      <c r="L381" s="664"/>
      <c r="M381" s="664">
        <v>3571</v>
      </c>
      <c r="N381" s="664"/>
      <c r="O381" s="664"/>
      <c r="P381" s="677"/>
      <c r="Q381" s="665"/>
    </row>
    <row r="382" spans="1:17" ht="14.4" customHeight="1" x14ac:dyDescent="0.3">
      <c r="A382" s="660" t="s">
        <v>563</v>
      </c>
      <c r="B382" s="661" t="s">
        <v>6378</v>
      </c>
      <c r="C382" s="661" t="s">
        <v>5737</v>
      </c>
      <c r="D382" s="661" t="s">
        <v>6383</v>
      </c>
      <c r="E382" s="661" t="s">
        <v>6384</v>
      </c>
      <c r="F382" s="664"/>
      <c r="G382" s="664"/>
      <c r="H382" s="664"/>
      <c r="I382" s="664"/>
      <c r="J382" s="664">
        <v>2</v>
      </c>
      <c r="K382" s="664">
        <v>2976</v>
      </c>
      <c r="L382" s="664"/>
      <c r="M382" s="664">
        <v>1488</v>
      </c>
      <c r="N382" s="664"/>
      <c r="O382" s="664"/>
      <c r="P382" s="677"/>
      <c r="Q382" s="665"/>
    </row>
    <row r="383" spans="1:17" ht="14.4" customHeight="1" x14ac:dyDescent="0.3">
      <c r="A383" s="660" t="s">
        <v>563</v>
      </c>
      <c r="B383" s="661" t="s">
        <v>6378</v>
      </c>
      <c r="C383" s="661" t="s">
        <v>5737</v>
      </c>
      <c r="D383" s="661" t="s">
        <v>6385</v>
      </c>
      <c r="E383" s="661" t="s">
        <v>6386</v>
      </c>
      <c r="F383" s="664"/>
      <c r="G383" s="664"/>
      <c r="H383" s="664"/>
      <c r="I383" s="664"/>
      <c r="J383" s="664">
        <v>1</v>
      </c>
      <c r="K383" s="664">
        <v>2678</v>
      </c>
      <c r="L383" s="664"/>
      <c r="M383" s="664">
        <v>2678</v>
      </c>
      <c r="N383" s="664"/>
      <c r="O383" s="664"/>
      <c r="P383" s="677"/>
      <c r="Q383" s="665"/>
    </row>
    <row r="384" spans="1:17" ht="14.4" customHeight="1" x14ac:dyDescent="0.3">
      <c r="A384" s="660" t="s">
        <v>563</v>
      </c>
      <c r="B384" s="661" t="s">
        <v>6378</v>
      </c>
      <c r="C384" s="661" t="s">
        <v>5737</v>
      </c>
      <c r="D384" s="661" t="s">
        <v>6387</v>
      </c>
      <c r="E384" s="661" t="s">
        <v>6388</v>
      </c>
      <c r="F384" s="664"/>
      <c r="G384" s="664"/>
      <c r="H384" s="664"/>
      <c r="I384" s="664"/>
      <c r="J384" s="664">
        <v>2</v>
      </c>
      <c r="K384" s="664">
        <v>2208</v>
      </c>
      <c r="L384" s="664"/>
      <c r="M384" s="664">
        <v>1104</v>
      </c>
      <c r="N384" s="664"/>
      <c r="O384" s="664"/>
      <c r="P384" s="677"/>
      <c r="Q384" s="665"/>
    </row>
    <row r="385" spans="1:17" ht="14.4" customHeight="1" x14ac:dyDescent="0.3">
      <c r="A385" s="660" t="s">
        <v>563</v>
      </c>
      <c r="B385" s="661" t="s">
        <v>6378</v>
      </c>
      <c r="C385" s="661" t="s">
        <v>5737</v>
      </c>
      <c r="D385" s="661" t="s">
        <v>6389</v>
      </c>
      <c r="E385" s="661" t="s">
        <v>6390</v>
      </c>
      <c r="F385" s="664"/>
      <c r="G385" s="664"/>
      <c r="H385" s="664"/>
      <c r="I385" s="664"/>
      <c r="J385" s="664">
        <v>1</v>
      </c>
      <c r="K385" s="664">
        <v>5298</v>
      </c>
      <c r="L385" s="664"/>
      <c r="M385" s="664">
        <v>5298</v>
      </c>
      <c r="N385" s="664"/>
      <c r="O385" s="664"/>
      <c r="P385" s="677"/>
      <c r="Q385" s="665"/>
    </row>
    <row r="386" spans="1:17" ht="14.4" customHeight="1" x14ac:dyDescent="0.3">
      <c r="A386" s="660" t="s">
        <v>563</v>
      </c>
      <c r="B386" s="661" t="s">
        <v>6378</v>
      </c>
      <c r="C386" s="661" t="s">
        <v>5737</v>
      </c>
      <c r="D386" s="661" t="s">
        <v>6391</v>
      </c>
      <c r="E386" s="661" t="s">
        <v>6392</v>
      </c>
      <c r="F386" s="664"/>
      <c r="G386" s="664"/>
      <c r="H386" s="664"/>
      <c r="I386" s="664"/>
      <c r="J386" s="664">
        <v>4</v>
      </c>
      <c r="K386" s="664">
        <v>4956</v>
      </c>
      <c r="L386" s="664"/>
      <c r="M386" s="664">
        <v>1239</v>
      </c>
      <c r="N386" s="664"/>
      <c r="O386" s="664"/>
      <c r="P386" s="677"/>
      <c r="Q386" s="665"/>
    </row>
    <row r="387" spans="1:17" ht="14.4" customHeight="1" x14ac:dyDescent="0.3">
      <c r="A387" s="660" t="s">
        <v>563</v>
      </c>
      <c r="B387" s="661" t="s">
        <v>6378</v>
      </c>
      <c r="C387" s="661" t="s">
        <v>5737</v>
      </c>
      <c r="D387" s="661" t="s">
        <v>6393</v>
      </c>
      <c r="E387" s="661" t="s">
        <v>6394</v>
      </c>
      <c r="F387" s="664"/>
      <c r="G387" s="664"/>
      <c r="H387" s="664"/>
      <c r="I387" s="664"/>
      <c r="J387" s="664">
        <v>3</v>
      </c>
      <c r="K387" s="664">
        <v>1326</v>
      </c>
      <c r="L387" s="664"/>
      <c r="M387" s="664">
        <v>442</v>
      </c>
      <c r="N387" s="664"/>
      <c r="O387" s="664"/>
      <c r="P387" s="677"/>
      <c r="Q387" s="665"/>
    </row>
    <row r="388" spans="1:17" ht="14.4" customHeight="1" x14ac:dyDescent="0.3">
      <c r="A388" s="660" t="s">
        <v>563</v>
      </c>
      <c r="B388" s="661" t="s">
        <v>6395</v>
      </c>
      <c r="C388" s="661" t="s">
        <v>5885</v>
      </c>
      <c r="D388" s="661" t="s">
        <v>5891</v>
      </c>
      <c r="E388" s="661" t="s">
        <v>5892</v>
      </c>
      <c r="F388" s="664"/>
      <c r="G388" s="664"/>
      <c r="H388" s="664"/>
      <c r="I388" s="664"/>
      <c r="J388" s="664">
        <v>8</v>
      </c>
      <c r="K388" s="664">
        <v>41718.559999999998</v>
      </c>
      <c r="L388" s="664"/>
      <c r="M388" s="664">
        <v>5214.82</v>
      </c>
      <c r="N388" s="664"/>
      <c r="O388" s="664"/>
      <c r="P388" s="677"/>
      <c r="Q388" s="665"/>
    </row>
    <row r="389" spans="1:17" ht="14.4" customHeight="1" x14ac:dyDescent="0.3">
      <c r="A389" s="660" t="s">
        <v>563</v>
      </c>
      <c r="B389" s="661" t="s">
        <v>6395</v>
      </c>
      <c r="C389" s="661" t="s">
        <v>5885</v>
      </c>
      <c r="D389" s="661" t="s">
        <v>5893</v>
      </c>
      <c r="E389" s="661" t="s">
        <v>5894</v>
      </c>
      <c r="F389" s="664"/>
      <c r="G389" s="664"/>
      <c r="H389" s="664"/>
      <c r="I389" s="664"/>
      <c r="J389" s="664">
        <v>23</v>
      </c>
      <c r="K389" s="664">
        <v>2713.08</v>
      </c>
      <c r="L389" s="664"/>
      <c r="M389" s="664">
        <v>117.96</v>
      </c>
      <c r="N389" s="664"/>
      <c r="O389" s="664"/>
      <c r="P389" s="677"/>
      <c r="Q389" s="665"/>
    </row>
    <row r="390" spans="1:17" ht="14.4" customHeight="1" x14ac:dyDescent="0.3">
      <c r="A390" s="660" t="s">
        <v>563</v>
      </c>
      <c r="B390" s="661" t="s">
        <v>6395</v>
      </c>
      <c r="C390" s="661" t="s">
        <v>5885</v>
      </c>
      <c r="D390" s="661" t="s">
        <v>5895</v>
      </c>
      <c r="E390" s="661" t="s">
        <v>5894</v>
      </c>
      <c r="F390" s="664">
        <v>19</v>
      </c>
      <c r="G390" s="664">
        <v>4310.91</v>
      </c>
      <c r="H390" s="664">
        <v>1</v>
      </c>
      <c r="I390" s="664">
        <v>226.89</v>
      </c>
      <c r="J390" s="664">
        <v>1</v>
      </c>
      <c r="K390" s="664">
        <v>79.59</v>
      </c>
      <c r="L390" s="664">
        <v>1.8462459202349388E-2</v>
      </c>
      <c r="M390" s="664">
        <v>79.59</v>
      </c>
      <c r="N390" s="664"/>
      <c r="O390" s="664"/>
      <c r="P390" s="677"/>
      <c r="Q390" s="665"/>
    </row>
    <row r="391" spans="1:17" ht="14.4" customHeight="1" x14ac:dyDescent="0.3">
      <c r="A391" s="660" t="s">
        <v>563</v>
      </c>
      <c r="B391" s="661" t="s">
        <v>6395</v>
      </c>
      <c r="C391" s="661" t="s">
        <v>5885</v>
      </c>
      <c r="D391" s="661" t="s">
        <v>6396</v>
      </c>
      <c r="E391" s="661" t="s">
        <v>3478</v>
      </c>
      <c r="F391" s="664"/>
      <c r="G391" s="664"/>
      <c r="H391" s="664"/>
      <c r="I391" s="664"/>
      <c r="J391" s="664">
        <v>1.5</v>
      </c>
      <c r="K391" s="664">
        <v>959.94</v>
      </c>
      <c r="L391" s="664"/>
      <c r="M391" s="664">
        <v>639.96</v>
      </c>
      <c r="N391" s="664"/>
      <c r="O391" s="664"/>
      <c r="P391" s="677"/>
      <c r="Q391" s="665"/>
    </row>
    <row r="392" spans="1:17" ht="14.4" customHeight="1" x14ac:dyDescent="0.3">
      <c r="A392" s="660" t="s">
        <v>563</v>
      </c>
      <c r="B392" s="661" t="s">
        <v>6395</v>
      </c>
      <c r="C392" s="661" t="s">
        <v>5885</v>
      </c>
      <c r="D392" s="661" t="s">
        <v>5897</v>
      </c>
      <c r="E392" s="661"/>
      <c r="F392" s="664">
        <v>13.4</v>
      </c>
      <c r="G392" s="664">
        <v>14462.79</v>
      </c>
      <c r="H392" s="664">
        <v>1</v>
      </c>
      <c r="I392" s="664">
        <v>1079.3126865671643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563</v>
      </c>
      <c r="B393" s="661" t="s">
        <v>6395</v>
      </c>
      <c r="C393" s="661" t="s">
        <v>5885</v>
      </c>
      <c r="D393" s="661" t="s">
        <v>5898</v>
      </c>
      <c r="E393" s="661" t="s">
        <v>1646</v>
      </c>
      <c r="F393" s="664">
        <v>252</v>
      </c>
      <c r="G393" s="664">
        <v>16354.77</v>
      </c>
      <c r="H393" s="664">
        <v>1</v>
      </c>
      <c r="I393" s="664">
        <v>64.899880952380954</v>
      </c>
      <c r="J393" s="664">
        <v>357</v>
      </c>
      <c r="K393" s="664">
        <v>21794.850000000002</v>
      </c>
      <c r="L393" s="664">
        <v>1.332629563118283</v>
      </c>
      <c r="M393" s="664">
        <v>61.050000000000004</v>
      </c>
      <c r="N393" s="664">
        <v>239.3</v>
      </c>
      <c r="O393" s="664">
        <v>14054.62</v>
      </c>
      <c r="P393" s="677">
        <v>0.85935907383595123</v>
      </c>
      <c r="Q393" s="665">
        <v>58.732218972001675</v>
      </c>
    </row>
    <row r="394" spans="1:17" ht="14.4" customHeight="1" x14ac:dyDescent="0.3">
      <c r="A394" s="660" t="s">
        <v>563</v>
      </c>
      <c r="B394" s="661" t="s">
        <v>6395</v>
      </c>
      <c r="C394" s="661" t="s">
        <v>5885</v>
      </c>
      <c r="D394" s="661" t="s">
        <v>6397</v>
      </c>
      <c r="E394" s="661" t="s">
        <v>6398</v>
      </c>
      <c r="F394" s="664"/>
      <c r="G394" s="664"/>
      <c r="H394" s="664"/>
      <c r="I394" s="664"/>
      <c r="J394" s="664">
        <v>27</v>
      </c>
      <c r="K394" s="664">
        <v>31241.97</v>
      </c>
      <c r="L394" s="664"/>
      <c r="M394" s="664">
        <v>1157.1100000000001</v>
      </c>
      <c r="N394" s="664"/>
      <c r="O394" s="664"/>
      <c r="P394" s="677"/>
      <c r="Q394" s="665"/>
    </row>
    <row r="395" spans="1:17" ht="14.4" customHeight="1" x14ac:dyDescent="0.3">
      <c r="A395" s="660" t="s">
        <v>563</v>
      </c>
      <c r="B395" s="661" t="s">
        <v>6395</v>
      </c>
      <c r="C395" s="661" t="s">
        <v>5885</v>
      </c>
      <c r="D395" s="661" t="s">
        <v>6399</v>
      </c>
      <c r="E395" s="661" t="s">
        <v>2914</v>
      </c>
      <c r="F395" s="664">
        <v>32</v>
      </c>
      <c r="G395" s="664">
        <v>112077.08</v>
      </c>
      <c r="H395" s="664">
        <v>1</v>
      </c>
      <c r="I395" s="664">
        <v>3502.4087500000001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563</v>
      </c>
      <c r="B396" s="661" t="s">
        <v>6395</v>
      </c>
      <c r="C396" s="661" t="s">
        <v>5885</v>
      </c>
      <c r="D396" s="661" t="s">
        <v>5901</v>
      </c>
      <c r="E396" s="661" t="s">
        <v>3433</v>
      </c>
      <c r="F396" s="664">
        <v>196</v>
      </c>
      <c r="G396" s="664">
        <v>11368.960000000001</v>
      </c>
      <c r="H396" s="664">
        <v>1</v>
      </c>
      <c r="I396" s="664">
        <v>58.00489795918368</v>
      </c>
      <c r="J396" s="664">
        <v>84</v>
      </c>
      <c r="K396" s="664">
        <v>3390.2400000000002</v>
      </c>
      <c r="L396" s="664">
        <v>0.29820141859941457</v>
      </c>
      <c r="M396" s="664">
        <v>40.36</v>
      </c>
      <c r="N396" s="664">
        <v>71</v>
      </c>
      <c r="O396" s="664">
        <v>2741.31</v>
      </c>
      <c r="P396" s="677">
        <v>0.24112231901598735</v>
      </c>
      <c r="Q396" s="665">
        <v>38.61</v>
      </c>
    </row>
    <row r="397" spans="1:17" ht="14.4" customHeight="1" x14ac:dyDescent="0.3">
      <c r="A397" s="660" t="s">
        <v>563</v>
      </c>
      <c r="B397" s="661" t="s">
        <v>6395</v>
      </c>
      <c r="C397" s="661" t="s">
        <v>5885</v>
      </c>
      <c r="D397" s="661" t="s">
        <v>6400</v>
      </c>
      <c r="E397" s="661"/>
      <c r="F397" s="664">
        <v>35</v>
      </c>
      <c r="G397" s="664">
        <v>9585.17</v>
      </c>
      <c r="H397" s="664">
        <v>1</v>
      </c>
      <c r="I397" s="664">
        <v>273.86200000000002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563</v>
      </c>
      <c r="B398" s="661" t="s">
        <v>6395</v>
      </c>
      <c r="C398" s="661" t="s">
        <v>5885</v>
      </c>
      <c r="D398" s="661" t="s">
        <v>5902</v>
      </c>
      <c r="E398" s="661" t="s">
        <v>1704</v>
      </c>
      <c r="F398" s="664">
        <v>25.4</v>
      </c>
      <c r="G398" s="664">
        <v>10256.530000000001</v>
      </c>
      <c r="H398" s="664">
        <v>1</v>
      </c>
      <c r="I398" s="664">
        <v>403.80039370078742</v>
      </c>
      <c r="J398" s="664">
        <v>14.9</v>
      </c>
      <c r="K398" s="664">
        <v>6022.58</v>
      </c>
      <c r="L398" s="664">
        <v>0.58719469450194162</v>
      </c>
      <c r="M398" s="664">
        <v>404.2</v>
      </c>
      <c r="N398" s="664">
        <v>13.3</v>
      </c>
      <c r="O398" s="664">
        <v>5142.0599999999995</v>
      </c>
      <c r="P398" s="677">
        <v>0.50134499679716227</v>
      </c>
      <c r="Q398" s="665">
        <v>386.62105263157889</v>
      </c>
    </row>
    <row r="399" spans="1:17" ht="14.4" customHeight="1" x14ac:dyDescent="0.3">
      <c r="A399" s="660" t="s">
        <v>563</v>
      </c>
      <c r="B399" s="661" t="s">
        <v>6395</v>
      </c>
      <c r="C399" s="661" t="s">
        <v>5885</v>
      </c>
      <c r="D399" s="661" t="s">
        <v>2251</v>
      </c>
      <c r="E399" s="661" t="s">
        <v>2923</v>
      </c>
      <c r="F399" s="664">
        <v>1</v>
      </c>
      <c r="G399" s="664">
        <v>6896.5</v>
      </c>
      <c r="H399" s="664">
        <v>1</v>
      </c>
      <c r="I399" s="664">
        <v>6896.5</v>
      </c>
      <c r="J399" s="664">
        <v>11</v>
      </c>
      <c r="K399" s="664">
        <v>88455.9</v>
      </c>
      <c r="L399" s="664">
        <v>12.826201696512722</v>
      </c>
      <c r="M399" s="664">
        <v>8041.4454545454537</v>
      </c>
      <c r="N399" s="664">
        <v>1</v>
      </c>
      <c r="O399" s="664">
        <v>9343.06</v>
      </c>
      <c r="P399" s="677">
        <v>1.3547538606539549</v>
      </c>
      <c r="Q399" s="665">
        <v>9343.06</v>
      </c>
    </row>
    <row r="400" spans="1:17" ht="14.4" customHeight="1" x14ac:dyDescent="0.3">
      <c r="A400" s="660" t="s">
        <v>563</v>
      </c>
      <c r="B400" s="661" t="s">
        <v>6395</v>
      </c>
      <c r="C400" s="661" t="s">
        <v>5885</v>
      </c>
      <c r="D400" s="661" t="s">
        <v>5905</v>
      </c>
      <c r="E400" s="661" t="s">
        <v>3482</v>
      </c>
      <c r="F400" s="664">
        <v>71</v>
      </c>
      <c r="G400" s="664">
        <v>3372.5</v>
      </c>
      <c r="H400" s="664">
        <v>1</v>
      </c>
      <c r="I400" s="664">
        <v>47.5</v>
      </c>
      <c r="J400" s="664">
        <v>143</v>
      </c>
      <c r="K400" s="664">
        <v>6792.5</v>
      </c>
      <c r="L400" s="664">
        <v>2.0140845070422535</v>
      </c>
      <c r="M400" s="664">
        <v>47.5</v>
      </c>
      <c r="N400" s="664">
        <v>15</v>
      </c>
      <c r="O400" s="664">
        <v>681.45</v>
      </c>
      <c r="P400" s="677">
        <v>0.20206078576723499</v>
      </c>
      <c r="Q400" s="665">
        <v>45.43</v>
      </c>
    </row>
    <row r="401" spans="1:17" ht="14.4" customHeight="1" x14ac:dyDescent="0.3">
      <c r="A401" s="660" t="s">
        <v>563</v>
      </c>
      <c r="B401" s="661" t="s">
        <v>6395</v>
      </c>
      <c r="C401" s="661" t="s">
        <v>5885</v>
      </c>
      <c r="D401" s="661" t="s">
        <v>5906</v>
      </c>
      <c r="E401" s="661" t="s">
        <v>5907</v>
      </c>
      <c r="F401" s="664">
        <v>2.2000000000000002</v>
      </c>
      <c r="G401" s="664">
        <v>1265.6599999999999</v>
      </c>
      <c r="H401" s="664">
        <v>1</v>
      </c>
      <c r="I401" s="664">
        <v>575.29999999999984</v>
      </c>
      <c r="J401" s="664">
        <v>6.6999999999999993</v>
      </c>
      <c r="K401" s="664">
        <v>3854.5099999999998</v>
      </c>
      <c r="L401" s="664">
        <v>3.0454545454545454</v>
      </c>
      <c r="M401" s="664">
        <v>575.30000000000007</v>
      </c>
      <c r="N401" s="664">
        <v>1.5</v>
      </c>
      <c r="O401" s="664">
        <v>825.45</v>
      </c>
      <c r="P401" s="677">
        <v>0.6521893715531818</v>
      </c>
      <c r="Q401" s="665">
        <v>550.30000000000007</v>
      </c>
    </row>
    <row r="402" spans="1:17" ht="14.4" customHeight="1" x14ac:dyDescent="0.3">
      <c r="A402" s="660" t="s">
        <v>563</v>
      </c>
      <c r="B402" s="661" t="s">
        <v>6395</v>
      </c>
      <c r="C402" s="661" t="s">
        <v>5885</v>
      </c>
      <c r="D402" s="661" t="s">
        <v>5908</v>
      </c>
      <c r="E402" s="661" t="s">
        <v>2214</v>
      </c>
      <c r="F402" s="664"/>
      <c r="G402" s="664"/>
      <c r="H402" s="664"/>
      <c r="I402" s="664"/>
      <c r="J402" s="664">
        <v>45</v>
      </c>
      <c r="K402" s="664">
        <v>3632.8500000000004</v>
      </c>
      <c r="L402" s="664"/>
      <c r="M402" s="664">
        <v>80.73</v>
      </c>
      <c r="N402" s="664">
        <v>11</v>
      </c>
      <c r="O402" s="664">
        <v>849.42</v>
      </c>
      <c r="P402" s="677"/>
      <c r="Q402" s="665">
        <v>77.22</v>
      </c>
    </row>
    <row r="403" spans="1:17" ht="14.4" customHeight="1" x14ac:dyDescent="0.3">
      <c r="A403" s="660" t="s">
        <v>563</v>
      </c>
      <c r="B403" s="661" t="s">
        <v>6395</v>
      </c>
      <c r="C403" s="661" t="s">
        <v>5885</v>
      </c>
      <c r="D403" s="661" t="s">
        <v>5909</v>
      </c>
      <c r="E403" s="661" t="s">
        <v>3407</v>
      </c>
      <c r="F403" s="664"/>
      <c r="G403" s="664"/>
      <c r="H403" s="664"/>
      <c r="I403" s="664"/>
      <c r="J403" s="664">
        <v>24.2</v>
      </c>
      <c r="K403" s="664">
        <v>6835.59</v>
      </c>
      <c r="L403" s="664"/>
      <c r="M403" s="664">
        <v>282.46239669421487</v>
      </c>
      <c r="N403" s="664"/>
      <c r="O403" s="664"/>
      <c r="P403" s="677"/>
      <c r="Q403" s="665"/>
    </row>
    <row r="404" spans="1:17" ht="14.4" customHeight="1" x14ac:dyDescent="0.3">
      <c r="A404" s="660" t="s">
        <v>563</v>
      </c>
      <c r="B404" s="661" t="s">
        <v>6395</v>
      </c>
      <c r="C404" s="661" t="s">
        <v>5885</v>
      </c>
      <c r="D404" s="661" t="s">
        <v>5912</v>
      </c>
      <c r="E404" s="661" t="s">
        <v>3415</v>
      </c>
      <c r="F404" s="664">
        <v>8.2000000000000011</v>
      </c>
      <c r="G404" s="664">
        <v>3110</v>
      </c>
      <c r="H404" s="664">
        <v>1</v>
      </c>
      <c r="I404" s="664">
        <v>379.26829268292676</v>
      </c>
      <c r="J404" s="664">
        <v>7.2</v>
      </c>
      <c r="K404" s="664">
        <v>2734.2</v>
      </c>
      <c r="L404" s="664">
        <v>0.8791639871382636</v>
      </c>
      <c r="M404" s="664">
        <v>379.74999999999994</v>
      </c>
      <c r="N404" s="664">
        <v>15.9</v>
      </c>
      <c r="O404" s="664">
        <v>5775.67</v>
      </c>
      <c r="P404" s="677">
        <v>1.8571286173633441</v>
      </c>
      <c r="Q404" s="665">
        <v>363.24968553459121</v>
      </c>
    </row>
    <row r="405" spans="1:17" ht="14.4" customHeight="1" x14ac:dyDescent="0.3">
      <c r="A405" s="660" t="s">
        <v>563</v>
      </c>
      <c r="B405" s="661" t="s">
        <v>6395</v>
      </c>
      <c r="C405" s="661" t="s">
        <v>5885</v>
      </c>
      <c r="D405" s="661" t="s">
        <v>5913</v>
      </c>
      <c r="E405" s="661" t="s">
        <v>5914</v>
      </c>
      <c r="F405" s="664"/>
      <c r="G405" s="664"/>
      <c r="H405" s="664"/>
      <c r="I405" s="664"/>
      <c r="J405" s="664">
        <v>1</v>
      </c>
      <c r="K405" s="664">
        <v>6257.79</v>
      </c>
      <c r="L405" s="664"/>
      <c r="M405" s="664">
        <v>6257.79</v>
      </c>
      <c r="N405" s="664">
        <v>4</v>
      </c>
      <c r="O405" s="664">
        <v>23942.84</v>
      </c>
      <c r="P405" s="677"/>
      <c r="Q405" s="665">
        <v>5985.71</v>
      </c>
    </row>
    <row r="406" spans="1:17" ht="14.4" customHeight="1" x14ac:dyDescent="0.3">
      <c r="A406" s="660" t="s">
        <v>563</v>
      </c>
      <c r="B406" s="661" t="s">
        <v>6395</v>
      </c>
      <c r="C406" s="661" t="s">
        <v>5885</v>
      </c>
      <c r="D406" s="661" t="s">
        <v>6401</v>
      </c>
      <c r="E406" s="661" t="s">
        <v>6402</v>
      </c>
      <c r="F406" s="664">
        <v>62</v>
      </c>
      <c r="G406" s="664">
        <v>9272.1</v>
      </c>
      <c r="H406" s="664">
        <v>1</v>
      </c>
      <c r="I406" s="664">
        <v>149.55000000000001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563</v>
      </c>
      <c r="B407" s="661" t="s">
        <v>6395</v>
      </c>
      <c r="C407" s="661" t="s">
        <v>5885</v>
      </c>
      <c r="D407" s="661" t="s">
        <v>5915</v>
      </c>
      <c r="E407" s="661" t="s">
        <v>5916</v>
      </c>
      <c r="F407" s="664">
        <v>2</v>
      </c>
      <c r="G407" s="664">
        <v>81.900000000000006</v>
      </c>
      <c r="H407" s="664">
        <v>1</v>
      </c>
      <c r="I407" s="664">
        <v>40.950000000000003</v>
      </c>
      <c r="J407" s="664">
        <v>15</v>
      </c>
      <c r="K407" s="664">
        <v>614.25</v>
      </c>
      <c r="L407" s="664">
        <v>7.4999999999999991</v>
      </c>
      <c r="M407" s="664">
        <v>40.950000000000003</v>
      </c>
      <c r="N407" s="664"/>
      <c r="O407" s="664"/>
      <c r="P407" s="677"/>
      <c r="Q407" s="665"/>
    </row>
    <row r="408" spans="1:17" ht="14.4" customHeight="1" x14ac:dyDescent="0.3">
      <c r="A408" s="660" t="s">
        <v>563</v>
      </c>
      <c r="B408" s="661" t="s">
        <v>6395</v>
      </c>
      <c r="C408" s="661" t="s">
        <v>5885</v>
      </c>
      <c r="D408" s="661" t="s">
        <v>5917</v>
      </c>
      <c r="E408" s="661" t="s">
        <v>5918</v>
      </c>
      <c r="F408" s="664"/>
      <c r="G408" s="664"/>
      <c r="H408" s="664"/>
      <c r="I408" s="664"/>
      <c r="J408" s="664"/>
      <c r="K408" s="664"/>
      <c r="L408" s="664"/>
      <c r="M408" s="664"/>
      <c r="N408" s="664">
        <v>1</v>
      </c>
      <c r="O408" s="664">
        <v>19.59</v>
      </c>
      <c r="P408" s="677"/>
      <c r="Q408" s="665">
        <v>19.59</v>
      </c>
    </row>
    <row r="409" spans="1:17" ht="14.4" customHeight="1" x14ac:dyDescent="0.3">
      <c r="A409" s="660" t="s">
        <v>563</v>
      </c>
      <c r="B409" s="661" t="s">
        <v>6395</v>
      </c>
      <c r="C409" s="661" t="s">
        <v>5885</v>
      </c>
      <c r="D409" s="661" t="s">
        <v>5919</v>
      </c>
      <c r="E409" s="661" t="s">
        <v>3468</v>
      </c>
      <c r="F409" s="664">
        <v>7.2</v>
      </c>
      <c r="G409" s="664">
        <v>28266.59</v>
      </c>
      <c r="H409" s="664">
        <v>1</v>
      </c>
      <c r="I409" s="664">
        <v>3925.9152777777776</v>
      </c>
      <c r="J409" s="664">
        <v>4.4000000000000004</v>
      </c>
      <c r="K409" s="664">
        <v>17273.96</v>
      </c>
      <c r="L409" s="664">
        <v>0.61110873296000678</v>
      </c>
      <c r="M409" s="664">
        <v>3925.8999999999996</v>
      </c>
      <c r="N409" s="664"/>
      <c r="O409" s="664"/>
      <c r="P409" s="677"/>
      <c r="Q409" s="665"/>
    </row>
    <row r="410" spans="1:17" ht="14.4" customHeight="1" x14ac:dyDescent="0.3">
      <c r="A410" s="660" t="s">
        <v>563</v>
      </c>
      <c r="B410" s="661" t="s">
        <v>6395</v>
      </c>
      <c r="C410" s="661" t="s">
        <v>5885</v>
      </c>
      <c r="D410" s="661" t="s">
        <v>5920</v>
      </c>
      <c r="E410" s="661" t="s">
        <v>5921</v>
      </c>
      <c r="F410" s="664">
        <v>16</v>
      </c>
      <c r="G410" s="664">
        <v>4328.6400000000003</v>
      </c>
      <c r="H410" s="664">
        <v>1</v>
      </c>
      <c r="I410" s="664">
        <v>270.54000000000002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563</v>
      </c>
      <c r="B411" s="661" t="s">
        <v>6395</v>
      </c>
      <c r="C411" s="661" t="s">
        <v>5885</v>
      </c>
      <c r="D411" s="661" t="s">
        <v>5922</v>
      </c>
      <c r="E411" s="661" t="s">
        <v>5923</v>
      </c>
      <c r="F411" s="664"/>
      <c r="G411" s="664"/>
      <c r="H411" s="664"/>
      <c r="I411" s="664"/>
      <c r="J411" s="664">
        <v>9</v>
      </c>
      <c r="K411" s="664">
        <v>1031.22</v>
      </c>
      <c r="L411" s="664"/>
      <c r="M411" s="664">
        <v>114.58</v>
      </c>
      <c r="N411" s="664">
        <v>6</v>
      </c>
      <c r="O411" s="664">
        <v>657.6</v>
      </c>
      <c r="P411" s="677"/>
      <c r="Q411" s="665">
        <v>109.60000000000001</v>
      </c>
    </row>
    <row r="412" spans="1:17" ht="14.4" customHeight="1" x14ac:dyDescent="0.3">
      <c r="A412" s="660" t="s">
        <v>563</v>
      </c>
      <c r="B412" s="661" t="s">
        <v>6395</v>
      </c>
      <c r="C412" s="661" t="s">
        <v>5885</v>
      </c>
      <c r="D412" s="661" t="s">
        <v>5924</v>
      </c>
      <c r="E412" s="661" t="s">
        <v>5925</v>
      </c>
      <c r="F412" s="664">
        <v>58</v>
      </c>
      <c r="G412" s="664">
        <v>13291.28</v>
      </c>
      <c r="H412" s="664">
        <v>1</v>
      </c>
      <c r="I412" s="664">
        <v>229.16000000000003</v>
      </c>
      <c r="J412" s="664"/>
      <c r="K412" s="664"/>
      <c r="L412" s="664"/>
      <c r="M412" s="664"/>
      <c r="N412" s="664">
        <v>43</v>
      </c>
      <c r="O412" s="664">
        <v>9714.44</v>
      </c>
      <c r="P412" s="677">
        <v>0.73088822145045473</v>
      </c>
      <c r="Q412" s="665">
        <v>225.9172093023256</v>
      </c>
    </row>
    <row r="413" spans="1:17" ht="14.4" customHeight="1" x14ac:dyDescent="0.3">
      <c r="A413" s="660" t="s">
        <v>563</v>
      </c>
      <c r="B413" s="661" t="s">
        <v>6395</v>
      </c>
      <c r="C413" s="661" t="s">
        <v>5885</v>
      </c>
      <c r="D413" s="661" t="s">
        <v>5926</v>
      </c>
      <c r="E413" s="661" t="s">
        <v>5927</v>
      </c>
      <c r="F413" s="664"/>
      <c r="G413" s="664"/>
      <c r="H413" s="664"/>
      <c r="I413" s="664"/>
      <c r="J413" s="664">
        <v>1</v>
      </c>
      <c r="K413" s="664">
        <v>3535.84</v>
      </c>
      <c r="L413" s="664"/>
      <c r="M413" s="664">
        <v>3535.84</v>
      </c>
      <c r="N413" s="664">
        <v>1</v>
      </c>
      <c r="O413" s="664">
        <v>3789.51</v>
      </c>
      <c r="P413" s="677"/>
      <c r="Q413" s="665">
        <v>3789.51</v>
      </c>
    </row>
    <row r="414" spans="1:17" ht="14.4" customHeight="1" x14ac:dyDescent="0.3">
      <c r="A414" s="660" t="s">
        <v>563</v>
      </c>
      <c r="B414" s="661" t="s">
        <v>6395</v>
      </c>
      <c r="C414" s="661" t="s">
        <v>5885</v>
      </c>
      <c r="D414" s="661" t="s">
        <v>5928</v>
      </c>
      <c r="E414" s="661" t="s">
        <v>5929</v>
      </c>
      <c r="F414" s="664"/>
      <c r="G414" s="664"/>
      <c r="H414" s="664"/>
      <c r="I414" s="664"/>
      <c r="J414" s="664">
        <v>18.399999999999999</v>
      </c>
      <c r="K414" s="664">
        <v>3992.96</v>
      </c>
      <c r="L414" s="664"/>
      <c r="M414" s="664">
        <v>217.00869565217394</v>
      </c>
      <c r="N414" s="664"/>
      <c r="O414" s="664"/>
      <c r="P414" s="677"/>
      <c r="Q414" s="665"/>
    </row>
    <row r="415" spans="1:17" ht="14.4" customHeight="1" x14ac:dyDescent="0.3">
      <c r="A415" s="660" t="s">
        <v>563</v>
      </c>
      <c r="B415" s="661" t="s">
        <v>6395</v>
      </c>
      <c r="C415" s="661" t="s">
        <v>5885</v>
      </c>
      <c r="D415" s="661" t="s">
        <v>5930</v>
      </c>
      <c r="E415" s="661" t="s">
        <v>1693</v>
      </c>
      <c r="F415" s="664">
        <v>7.8</v>
      </c>
      <c r="G415" s="664">
        <v>751.14</v>
      </c>
      <c r="H415" s="664">
        <v>1</v>
      </c>
      <c r="I415" s="664">
        <v>96.3</v>
      </c>
      <c r="J415" s="664">
        <v>14.7</v>
      </c>
      <c r="K415" s="664">
        <v>1425.27</v>
      </c>
      <c r="L415" s="664">
        <v>1.8974758367281732</v>
      </c>
      <c r="M415" s="664">
        <v>96.957142857142856</v>
      </c>
      <c r="N415" s="664">
        <v>2.2000000000000002</v>
      </c>
      <c r="O415" s="664">
        <v>206.13</v>
      </c>
      <c r="P415" s="677">
        <v>0.27442287722661557</v>
      </c>
      <c r="Q415" s="665">
        <v>93.695454545454538</v>
      </c>
    </row>
    <row r="416" spans="1:17" ht="14.4" customHeight="1" x14ac:dyDescent="0.3">
      <c r="A416" s="660" t="s">
        <v>563</v>
      </c>
      <c r="B416" s="661" t="s">
        <v>6395</v>
      </c>
      <c r="C416" s="661" t="s">
        <v>5885</v>
      </c>
      <c r="D416" s="661" t="s">
        <v>6403</v>
      </c>
      <c r="E416" s="661" t="s">
        <v>6404</v>
      </c>
      <c r="F416" s="664">
        <v>2</v>
      </c>
      <c r="G416" s="664">
        <v>128</v>
      </c>
      <c r="H416" s="664">
        <v>1</v>
      </c>
      <c r="I416" s="664">
        <v>64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563</v>
      </c>
      <c r="B417" s="661" t="s">
        <v>6395</v>
      </c>
      <c r="C417" s="661" t="s">
        <v>5885</v>
      </c>
      <c r="D417" s="661" t="s">
        <v>5931</v>
      </c>
      <c r="E417" s="661" t="s">
        <v>5932</v>
      </c>
      <c r="F417" s="664">
        <v>80</v>
      </c>
      <c r="G417" s="664">
        <v>107670.39999999999</v>
      </c>
      <c r="H417" s="664">
        <v>1</v>
      </c>
      <c r="I417" s="664">
        <v>1345.8799999999999</v>
      </c>
      <c r="J417" s="664">
        <v>101</v>
      </c>
      <c r="K417" s="664">
        <v>135933.88</v>
      </c>
      <c r="L417" s="664">
        <v>1.2625000000000002</v>
      </c>
      <c r="M417" s="664">
        <v>1345.88</v>
      </c>
      <c r="N417" s="664">
        <v>38</v>
      </c>
      <c r="O417" s="664">
        <v>48978.2</v>
      </c>
      <c r="P417" s="677">
        <v>0.45489010907361727</v>
      </c>
      <c r="Q417" s="665">
        <v>1288.8999999999999</v>
      </c>
    </row>
    <row r="418" spans="1:17" ht="14.4" customHeight="1" x14ac:dyDescent="0.3">
      <c r="A418" s="660" t="s">
        <v>563</v>
      </c>
      <c r="B418" s="661" t="s">
        <v>6395</v>
      </c>
      <c r="C418" s="661" t="s">
        <v>5885</v>
      </c>
      <c r="D418" s="661" t="s">
        <v>6405</v>
      </c>
      <c r="E418" s="661" t="s">
        <v>6406</v>
      </c>
      <c r="F418" s="664">
        <v>2.1</v>
      </c>
      <c r="G418" s="664">
        <v>4533.1099999999997</v>
      </c>
      <c r="H418" s="664">
        <v>1</v>
      </c>
      <c r="I418" s="664">
        <v>2158.6238095238091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563</v>
      </c>
      <c r="B419" s="661" t="s">
        <v>6395</v>
      </c>
      <c r="C419" s="661" t="s">
        <v>5885</v>
      </c>
      <c r="D419" s="661" t="s">
        <v>6407</v>
      </c>
      <c r="E419" s="661" t="s">
        <v>6408</v>
      </c>
      <c r="F419" s="664"/>
      <c r="G419" s="664"/>
      <c r="H419" s="664"/>
      <c r="I419" s="664"/>
      <c r="J419" s="664"/>
      <c r="K419" s="664"/>
      <c r="L419" s="664"/>
      <c r="M419" s="664"/>
      <c r="N419" s="664">
        <v>1</v>
      </c>
      <c r="O419" s="664">
        <v>3382.11</v>
      </c>
      <c r="P419" s="677"/>
      <c r="Q419" s="665">
        <v>3382.11</v>
      </c>
    </row>
    <row r="420" spans="1:17" ht="14.4" customHeight="1" x14ac:dyDescent="0.3">
      <c r="A420" s="660" t="s">
        <v>563</v>
      </c>
      <c r="B420" s="661" t="s">
        <v>6395</v>
      </c>
      <c r="C420" s="661" t="s">
        <v>5885</v>
      </c>
      <c r="D420" s="661" t="s">
        <v>6409</v>
      </c>
      <c r="E420" s="661" t="s">
        <v>1729</v>
      </c>
      <c r="F420" s="664">
        <v>38</v>
      </c>
      <c r="G420" s="664">
        <v>10422.26</v>
      </c>
      <c r="H420" s="664">
        <v>1</v>
      </c>
      <c r="I420" s="664">
        <v>274.27</v>
      </c>
      <c r="J420" s="664">
        <v>87</v>
      </c>
      <c r="K420" s="664">
        <v>8412.0299999999988</v>
      </c>
      <c r="L420" s="664">
        <v>0.80712148804577877</v>
      </c>
      <c r="M420" s="664">
        <v>96.689999999999984</v>
      </c>
      <c r="N420" s="664">
        <v>46</v>
      </c>
      <c r="O420" s="664">
        <v>4254.54</v>
      </c>
      <c r="P420" s="677">
        <v>0.40821664399084268</v>
      </c>
      <c r="Q420" s="665">
        <v>92.49</v>
      </c>
    </row>
    <row r="421" spans="1:17" ht="14.4" customHeight="1" x14ac:dyDescent="0.3">
      <c r="A421" s="660" t="s">
        <v>563</v>
      </c>
      <c r="B421" s="661" t="s">
        <v>6395</v>
      </c>
      <c r="C421" s="661" t="s">
        <v>5885</v>
      </c>
      <c r="D421" s="661" t="s">
        <v>6410</v>
      </c>
      <c r="E421" s="661" t="s">
        <v>1723</v>
      </c>
      <c r="F421" s="664">
        <v>3.9</v>
      </c>
      <c r="G421" s="664">
        <v>8418.6299999999992</v>
      </c>
      <c r="H421" s="664">
        <v>1</v>
      </c>
      <c r="I421" s="664">
        <v>2158.623076923077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563</v>
      </c>
      <c r="B422" s="661" t="s">
        <v>6395</v>
      </c>
      <c r="C422" s="661" t="s">
        <v>5885</v>
      </c>
      <c r="D422" s="661" t="s">
        <v>6411</v>
      </c>
      <c r="E422" s="661" t="s">
        <v>6412</v>
      </c>
      <c r="F422" s="664"/>
      <c r="G422" s="664"/>
      <c r="H422" s="664"/>
      <c r="I422" s="664"/>
      <c r="J422" s="664">
        <v>12</v>
      </c>
      <c r="K422" s="664">
        <v>2749.92</v>
      </c>
      <c r="L422" s="664"/>
      <c r="M422" s="664">
        <v>229.16</v>
      </c>
      <c r="N422" s="664"/>
      <c r="O422" s="664"/>
      <c r="P422" s="677"/>
      <c r="Q422" s="665"/>
    </row>
    <row r="423" spans="1:17" ht="14.4" customHeight="1" x14ac:dyDescent="0.3">
      <c r="A423" s="660" t="s">
        <v>563</v>
      </c>
      <c r="B423" s="661" t="s">
        <v>6395</v>
      </c>
      <c r="C423" s="661" t="s">
        <v>5885</v>
      </c>
      <c r="D423" s="661" t="s">
        <v>5935</v>
      </c>
      <c r="E423" s="661" t="s">
        <v>1735</v>
      </c>
      <c r="F423" s="664">
        <v>0.4</v>
      </c>
      <c r="G423" s="664">
        <v>229.99</v>
      </c>
      <c r="H423" s="664">
        <v>1</v>
      </c>
      <c r="I423" s="664">
        <v>574.97500000000002</v>
      </c>
      <c r="J423" s="664">
        <v>2.8</v>
      </c>
      <c r="K423" s="664">
        <v>1130.1400000000001</v>
      </c>
      <c r="L423" s="664">
        <v>4.9138658202530543</v>
      </c>
      <c r="M423" s="664">
        <v>403.62142857142862</v>
      </c>
      <c r="N423" s="664">
        <v>0.2</v>
      </c>
      <c r="O423" s="664">
        <v>77.2</v>
      </c>
      <c r="P423" s="677">
        <v>0.33566676812035307</v>
      </c>
      <c r="Q423" s="665">
        <v>386</v>
      </c>
    </row>
    <row r="424" spans="1:17" ht="14.4" customHeight="1" x14ac:dyDescent="0.3">
      <c r="A424" s="660" t="s">
        <v>563</v>
      </c>
      <c r="B424" s="661" t="s">
        <v>6395</v>
      </c>
      <c r="C424" s="661" t="s">
        <v>5885</v>
      </c>
      <c r="D424" s="661" t="s">
        <v>5936</v>
      </c>
      <c r="E424" s="661" t="s">
        <v>1690</v>
      </c>
      <c r="F424" s="664">
        <v>2.5</v>
      </c>
      <c r="G424" s="664">
        <v>2874.91</v>
      </c>
      <c r="H424" s="664">
        <v>1</v>
      </c>
      <c r="I424" s="664">
        <v>1149.9639999999999</v>
      </c>
      <c r="J424" s="664">
        <v>0.2</v>
      </c>
      <c r="K424" s="664">
        <v>161.44999999999999</v>
      </c>
      <c r="L424" s="664">
        <v>5.6158279737452653E-2</v>
      </c>
      <c r="M424" s="664">
        <v>807.24999999999989</v>
      </c>
      <c r="N424" s="664">
        <v>2.5</v>
      </c>
      <c r="O424" s="664">
        <v>1930.39</v>
      </c>
      <c r="P424" s="677">
        <v>0.67146101964931082</v>
      </c>
      <c r="Q424" s="665">
        <v>772.15600000000006</v>
      </c>
    </row>
    <row r="425" spans="1:17" ht="14.4" customHeight="1" x14ac:dyDescent="0.3">
      <c r="A425" s="660" t="s">
        <v>563</v>
      </c>
      <c r="B425" s="661" t="s">
        <v>6395</v>
      </c>
      <c r="C425" s="661" t="s">
        <v>5885</v>
      </c>
      <c r="D425" s="661" t="s">
        <v>5937</v>
      </c>
      <c r="E425" s="661" t="s">
        <v>5938</v>
      </c>
      <c r="F425" s="664">
        <v>2.7</v>
      </c>
      <c r="G425" s="664">
        <v>1693.17</v>
      </c>
      <c r="H425" s="664">
        <v>1</v>
      </c>
      <c r="I425" s="664">
        <v>627.1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563</v>
      </c>
      <c r="B426" s="661" t="s">
        <v>6395</v>
      </c>
      <c r="C426" s="661" t="s">
        <v>5885</v>
      </c>
      <c r="D426" s="661" t="s">
        <v>5939</v>
      </c>
      <c r="E426" s="661" t="s">
        <v>5940</v>
      </c>
      <c r="F426" s="664">
        <v>4.62</v>
      </c>
      <c r="G426" s="664">
        <v>16761.54</v>
      </c>
      <c r="H426" s="664">
        <v>1</v>
      </c>
      <c r="I426" s="664">
        <v>3628.0389610389611</v>
      </c>
      <c r="J426" s="664">
        <v>13.01</v>
      </c>
      <c r="K426" s="664">
        <v>47200.770000000004</v>
      </c>
      <c r="L426" s="664">
        <v>2.816016308763992</v>
      </c>
      <c r="M426" s="664">
        <v>3628.037663335896</v>
      </c>
      <c r="N426" s="664">
        <v>3.42</v>
      </c>
      <c r="O426" s="664">
        <v>11868.48</v>
      </c>
      <c r="P426" s="677">
        <v>0.70807813601852809</v>
      </c>
      <c r="Q426" s="665">
        <v>3470.3157894736842</v>
      </c>
    </row>
    <row r="427" spans="1:17" ht="14.4" customHeight="1" x14ac:dyDescent="0.3">
      <c r="A427" s="660" t="s">
        <v>563</v>
      </c>
      <c r="B427" s="661" t="s">
        <v>6395</v>
      </c>
      <c r="C427" s="661" t="s">
        <v>5885</v>
      </c>
      <c r="D427" s="661" t="s">
        <v>6413</v>
      </c>
      <c r="E427" s="661" t="s">
        <v>1740</v>
      </c>
      <c r="F427" s="664">
        <v>6</v>
      </c>
      <c r="G427" s="664">
        <v>1374.96</v>
      </c>
      <c r="H427" s="664">
        <v>1</v>
      </c>
      <c r="I427" s="664">
        <v>229.16</v>
      </c>
      <c r="J427" s="664"/>
      <c r="K427" s="664"/>
      <c r="L427" s="664"/>
      <c r="M427" s="664"/>
      <c r="N427" s="664"/>
      <c r="O427" s="664"/>
      <c r="P427" s="677"/>
      <c r="Q427" s="665"/>
    </row>
    <row r="428" spans="1:17" ht="14.4" customHeight="1" x14ac:dyDescent="0.3">
      <c r="A428" s="660" t="s">
        <v>563</v>
      </c>
      <c r="B428" s="661" t="s">
        <v>6395</v>
      </c>
      <c r="C428" s="661" t="s">
        <v>5885</v>
      </c>
      <c r="D428" s="661" t="s">
        <v>6414</v>
      </c>
      <c r="E428" s="661" t="s">
        <v>2244</v>
      </c>
      <c r="F428" s="664"/>
      <c r="G428" s="664"/>
      <c r="H428" s="664"/>
      <c r="I428" s="664"/>
      <c r="J428" s="664">
        <v>1.2</v>
      </c>
      <c r="K428" s="664">
        <v>1140</v>
      </c>
      <c r="L428" s="664"/>
      <c r="M428" s="664">
        <v>950</v>
      </c>
      <c r="N428" s="664"/>
      <c r="O428" s="664"/>
      <c r="P428" s="677"/>
      <c r="Q428" s="665"/>
    </row>
    <row r="429" spans="1:17" ht="14.4" customHeight="1" x14ac:dyDescent="0.3">
      <c r="A429" s="660" t="s">
        <v>563</v>
      </c>
      <c r="B429" s="661" t="s">
        <v>6395</v>
      </c>
      <c r="C429" s="661" t="s">
        <v>5885</v>
      </c>
      <c r="D429" s="661" t="s">
        <v>5941</v>
      </c>
      <c r="E429" s="661" t="s">
        <v>596</v>
      </c>
      <c r="F429" s="664"/>
      <c r="G429" s="664"/>
      <c r="H429" s="664"/>
      <c r="I429" s="664"/>
      <c r="J429" s="664"/>
      <c r="K429" s="664"/>
      <c r="L429" s="664"/>
      <c r="M429" s="664"/>
      <c r="N429" s="664">
        <v>0.6</v>
      </c>
      <c r="O429" s="664">
        <v>350.34</v>
      </c>
      <c r="P429" s="677"/>
      <c r="Q429" s="665">
        <v>583.9</v>
      </c>
    </row>
    <row r="430" spans="1:17" ht="14.4" customHeight="1" x14ac:dyDescent="0.3">
      <c r="A430" s="660" t="s">
        <v>563</v>
      </c>
      <c r="B430" s="661" t="s">
        <v>6395</v>
      </c>
      <c r="C430" s="661" t="s">
        <v>5885</v>
      </c>
      <c r="D430" s="661" t="s">
        <v>6415</v>
      </c>
      <c r="E430" s="661" t="s">
        <v>2184</v>
      </c>
      <c r="F430" s="664"/>
      <c r="G430" s="664"/>
      <c r="H430" s="664"/>
      <c r="I430" s="664"/>
      <c r="J430" s="664">
        <v>5.8</v>
      </c>
      <c r="K430" s="664">
        <v>17036.400000000001</v>
      </c>
      <c r="L430" s="664"/>
      <c r="M430" s="664">
        <v>2937.3103448275865</v>
      </c>
      <c r="N430" s="664"/>
      <c r="O430" s="664"/>
      <c r="P430" s="677"/>
      <c r="Q430" s="665"/>
    </row>
    <row r="431" spans="1:17" ht="14.4" customHeight="1" x14ac:dyDescent="0.3">
      <c r="A431" s="660" t="s">
        <v>563</v>
      </c>
      <c r="B431" s="661" t="s">
        <v>6395</v>
      </c>
      <c r="C431" s="661" t="s">
        <v>5885</v>
      </c>
      <c r="D431" s="661" t="s">
        <v>6416</v>
      </c>
      <c r="E431" s="661" t="s">
        <v>6417</v>
      </c>
      <c r="F431" s="664">
        <v>2</v>
      </c>
      <c r="G431" s="664">
        <v>95</v>
      </c>
      <c r="H431" s="664">
        <v>1</v>
      </c>
      <c r="I431" s="664">
        <v>47.5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563</v>
      </c>
      <c r="B432" s="661" t="s">
        <v>6395</v>
      </c>
      <c r="C432" s="661" t="s">
        <v>5885</v>
      </c>
      <c r="D432" s="661" t="s">
        <v>5942</v>
      </c>
      <c r="E432" s="661" t="s">
        <v>5943</v>
      </c>
      <c r="F432" s="664"/>
      <c r="G432" s="664"/>
      <c r="H432" s="664"/>
      <c r="I432" s="664"/>
      <c r="J432" s="664">
        <v>0.9</v>
      </c>
      <c r="K432" s="664">
        <v>3533.31</v>
      </c>
      <c r="L432" s="664"/>
      <c r="M432" s="664">
        <v>3925.8999999999996</v>
      </c>
      <c r="N432" s="664"/>
      <c r="O432" s="664"/>
      <c r="P432" s="677"/>
      <c r="Q432" s="665"/>
    </row>
    <row r="433" spans="1:17" ht="14.4" customHeight="1" x14ac:dyDescent="0.3">
      <c r="A433" s="660" t="s">
        <v>563</v>
      </c>
      <c r="B433" s="661" t="s">
        <v>6395</v>
      </c>
      <c r="C433" s="661" t="s">
        <v>5885</v>
      </c>
      <c r="D433" s="661" t="s">
        <v>6418</v>
      </c>
      <c r="E433" s="661"/>
      <c r="F433" s="664"/>
      <c r="G433" s="664"/>
      <c r="H433" s="664"/>
      <c r="I433" s="664"/>
      <c r="J433" s="664">
        <v>0.3</v>
      </c>
      <c r="K433" s="664">
        <v>343.72</v>
      </c>
      <c r="L433" s="664"/>
      <c r="M433" s="664">
        <v>1145.7333333333336</v>
      </c>
      <c r="N433" s="664"/>
      <c r="O433" s="664"/>
      <c r="P433" s="677"/>
      <c r="Q433" s="665"/>
    </row>
    <row r="434" spans="1:17" ht="14.4" customHeight="1" x14ac:dyDescent="0.3">
      <c r="A434" s="660" t="s">
        <v>563</v>
      </c>
      <c r="B434" s="661" t="s">
        <v>6395</v>
      </c>
      <c r="C434" s="661" t="s">
        <v>5885</v>
      </c>
      <c r="D434" s="661" t="s">
        <v>6419</v>
      </c>
      <c r="E434" s="661" t="s">
        <v>1627</v>
      </c>
      <c r="F434" s="664"/>
      <c r="G434" s="664"/>
      <c r="H434" s="664"/>
      <c r="I434" s="664"/>
      <c r="J434" s="664"/>
      <c r="K434" s="664"/>
      <c r="L434" s="664"/>
      <c r="M434" s="664"/>
      <c r="N434" s="664">
        <v>0.4</v>
      </c>
      <c r="O434" s="664">
        <v>132.57</v>
      </c>
      <c r="P434" s="677"/>
      <c r="Q434" s="665">
        <v>331.42499999999995</v>
      </c>
    </row>
    <row r="435" spans="1:17" ht="14.4" customHeight="1" x14ac:dyDescent="0.3">
      <c r="A435" s="660" t="s">
        <v>563</v>
      </c>
      <c r="B435" s="661" t="s">
        <v>6395</v>
      </c>
      <c r="C435" s="661" t="s">
        <v>5944</v>
      </c>
      <c r="D435" s="661" t="s">
        <v>5945</v>
      </c>
      <c r="E435" s="661" t="s">
        <v>5946</v>
      </c>
      <c r="F435" s="664">
        <v>269</v>
      </c>
      <c r="G435" s="664">
        <v>721627.38000000012</v>
      </c>
      <c r="H435" s="664">
        <v>1</v>
      </c>
      <c r="I435" s="664">
        <v>2682.6296654275097</v>
      </c>
      <c r="J435" s="664">
        <v>306</v>
      </c>
      <c r="K435" s="664">
        <v>834985.26</v>
      </c>
      <c r="L435" s="664">
        <v>1.1570864453618706</v>
      </c>
      <c r="M435" s="664">
        <v>2728.71</v>
      </c>
      <c r="N435" s="664">
        <v>199</v>
      </c>
      <c r="O435" s="664">
        <v>543013.29</v>
      </c>
      <c r="P435" s="677">
        <v>0.75248432231049767</v>
      </c>
      <c r="Q435" s="665">
        <v>2728.71</v>
      </c>
    </row>
    <row r="436" spans="1:17" ht="14.4" customHeight="1" x14ac:dyDescent="0.3">
      <c r="A436" s="660" t="s">
        <v>563</v>
      </c>
      <c r="B436" s="661" t="s">
        <v>6395</v>
      </c>
      <c r="C436" s="661" t="s">
        <v>5944</v>
      </c>
      <c r="D436" s="661" t="s">
        <v>5947</v>
      </c>
      <c r="E436" s="661" t="s">
        <v>5948</v>
      </c>
      <c r="F436" s="664">
        <v>9</v>
      </c>
      <c r="G436" s="664">
        <v>84594.36</v>
      </c>
      <c r="H436" s="664">
        <v>1</v>
      </c>
      <c r="I436" s="664">
        <v>9399.373333333333</v>
      </c>
      <c r="J436" s="664">
        <v>14</v>
      </c>
      <c r="K436" s="664">
        <v>135605.4</v>
      </c>
      <c r="L436" s="664">
        <v>1.6030075763916176</v>
      </c>
      <c r="M436" s="664">
        <v>9686.1</v>
      </c>
      <c r="N436" s="664">
        <v>3</v>
      </c>
      <c r="O436" s="664">
        <v>29058.300000000003</v>
      </c>
      <c r="P436" s="677">
        <v>0.34350162351248953</v>
      </c>
      <c r="Q436" s="665">
        <v>9686.1</v>
      </c>
    </row>
    <row r="437" spans="1:17" ht="14.4" customHeight="1" x14ac:dyDescent="0.3">
      <c r="A437" s="660" t="s">
        <v>563</v>
      </c>
      <c r="B437" s="661" t="s">
        <v>6395</v>
      </c>
      <c r="C437" s="661" t="s">
        <v>5944</v>
      </c>
      <c r="D437" s="661" t="s">
        <v>5949</v>
      </c>
      <c r="E437" s="661" t="s">
        <v>5950</v>
      </c>
      <c r="F437" s="664">
        <v>160</v>
      </c>
      <c r="G437" s="664">
        <v>144681.82</v>
      </c>
      <c r="H437" s="664">
        <v>1</v>
      </c>
      <c r="I437" s="664">
        <v>904.26137500000004</v>
      </c>
      <c r="J437" s="664">
        <v>223</v>
      </c>
      <c r="K437" s="664">
        <v>206402.11000000002</v>
      </c>
      <c r="L437" s="664">
        <v>1.4265932651386333</v>
      </c>
      <c r="M437" s="664">
        <v>925.57</v>
      </c>
      <c r="N437" s="664">
        <v>89</v>
      </c>
      <c r="O437" s="664">
        <v>82375.73000000001</v>
      </c>
      <c r="P437" s="677">
        <v>0.56935785021227969</v>
      </c>
      <c r="Q437" s="665">
        <v>925.57000000000016</v>
      </c>
    </row>
    <row r="438" spans="1:17" ht="14.4" customHeight="1" x14ac:dyDescent="0.3">
      <c r="A438" s="660" t="s">
        <v>563</v>
      </c>
      <c r="B438" s="661" t="s">
        <v>6395</v>
      </c>
      <c r="C438" s="661" t="s">
        <v>5944</v>
      </c>
      <c r="D438" s="661" t="s">
        <v>6420</v>
      </c>
      <c r="E438" s="661" t="s">
        <v>6421</v>
      </c>
      <c r="F438" s="664"/>
      <c r="G438" s="664"/>
      <c r="H438" s="664"/>
      <c r="I438" s="664"/>
      <c r="J438" s="664">
        <v>1</v>
      </c>
      <c r="K438" s="664">
        <v>925.57</v>
      </c>
      <c r="L438" s="664"/>
      <c r="M438" s="664">
        <v>925.57</v>
      </c>
      <c r="N438" s="664"/>
      <c r="O438" s="664"/>
      <c r="P438" s="677"/>
      <c r="Q438" s="665"/>
    </row>
    <row r="439" spans="1:17" ht="14.4" customHeight="1" x14ac:dyDescent="0.3">
      <c r="A439" s="660" t="s">
        <v>563</v>
      </c>
      <c r="B439" s="661" t="s">
        <v>6395</v>
      </c>
      <c r="C439" s="661" t="s">
        <v>5951</v>
      </c>
      <c r="D439" s="661" t="s">
        <v>6422</v>
      </c>
      <c r="E439" s="661" t="s">
        <v>6423</v>
      </c>
      <c r="F439" s="664"/>
      <c r="G439" s="664"/>
      <c r="H439" s="664"/>
      <c r="I439" s="664"/>
      <c r="J439" s="664">
        <v>1</v>
      </c>
      <c r="K439" s="664">
        <v>687</v>
      </c>
      <c r="L439" s="664"/>
      <c r="M439" s="664">
        <v>687</v>
      </c>
      <c r="N439" s="664"/>
      <c r="O439" s="664"/>
      <c r="P439" s="677"/>
      <c r="Q439" s="665"/>
    </row>
    <row r="440" spans="1:17" ht="14.4" customHeight="1" x14ac:dyDescent="0.3">
      <c r="A440" s="660" t="s">
        <v>563</v>
      </c>
      <c r="B440" s="661" t="s">
        <v>6395</v>
      </c>
      <c r="C440" s="661" t="s">
        <v>5951</v>
      </c>
      <c r="D440" s="661" t="s">
        <v>6424</v>
      </c>
      <c r="E440" s="661" t="s">
        <v>6425</v>
      </c>
      <c r="F440" s="664">
        <v>7</v>
      </c>
      <c r="G440" s="664">
        <v>5350.7999999999993</v>
      </c>
      <c r="H440" s="664">
        <v>1</v>
      </c>
      <c r="I440" s="664">
        <v>764.39999999999986</v>
      </c>
      <c r="J440" s="664">
        <v>9</v>
      </c>
      <c r="K440" s="664">
        <v>6879.5999999999995</v>
      </c>
      <c r="L440" s="664">
        <v>1.2857142857142858</v>
      </c>
      <c r="M440" s="664">
        <v>764.4</v>
      </c>
      <c r="N440" s="664">
        <v>4</v>
      </c>
      <c r="O440" s="664">
        <v>3057.6</v>
      </c>
      <c r="P440" s="677">
        <v>0.57142857142857151</v>
      </c>
      <c r="Q440" s="665">
        <v>764.4</v>
      </c>
    </row>
    <row r="441" spans="1:17" ht="14.4" customHeight="1" x14ac:dyDescent="0.3">
      <c r="A441" s="660" t="s">
        <v>563</v>
      </c>
      <c r="B441" s="661" t="s">
        <v>6395</v>
      </c>
      <c r="C441" s="661" t="s">
        <v>5951</v>
      </c>
      <c r="D441" s="661" t="s">
        <v>6426</v>
      </c>
      <c r="E441" s="661" t="s">
        <v>6427</v>
      </c>
      <c r="F441" s="664"/>
      <c r="G441" s="664"/>
      <c r="H441" s="664"/>
      <c r="I441" s="664"/>
      <c r="J441" s="664">
        <v>1</v>
      </c>
      <c r="K441" s="664">
        <v>789.29</v>
      </c>
      <c r="L441" s="664"/>
      <c r="M441" s="664">
        <v>789.29</v>
      </c>
      <c r="N441" s="664"/>
      <c r="O441" s="664"/>
      <c r="P441" s="677"/>
      <c r="Q441" s="665"/>
    </row>
    <row r="442" spans="1:17" ht="14.4" customHeight="1" x14ac:dyDescent="0.3">
      <c r="A442" s="660" t="s">
        <v>563</v>
      </c>
      <c r="B442" s="661" t="s">
        <v>6395</v>
      </c>
      <c r="C442" s="661" t="s">
        <v>5951</v>
      </c>
      <c r="D442" s="661" t="s">
        <v>6428</v>
      </c>
      <c r="E442" s="661" t="s">
        <v>6429</v>
      </c>
      <c r="F442" s="664">
        <v>132</v>
      </c>
      <c r="G442" s="664">
        <v>10824</v>
      </c>
      <c r="H442" s="664">
        <v>1</v>
      </c>
      <c r="I442" s="664">
        <v>82</v>
      </c>
      <c r="J442" s="664">
        <v>173</v>
      </c>
      <c r="K442" s="664">
        <v>14186</v>
      </c>
      <c r="L442" s="664">
        <v>1.3106060606060606</v>
      </c>
      <c r="M442" s="664">
        <v>82</v>
      </c>
      <c r="N442" s="664"/>
      <c r="O442" s="664"/>
      <c r="P442" s="677"/>
      <c r="Q442" s="665"/>
    </row>
    <row r="443" spans="1:17" ht="14.4" customHeight="1" x14ac:dyDescent="0.3">
      <c r="A443" s="660" t="s">
        <v>563</v>
      </c>
      <c r="B443" s="661" t="s">
        <v>6395</v>
      </c>
      <c r="C443" s="661" t="s">
        <v>5951</v>
      </c>
      <c r="D443" s="661" t="s">
        <v>5960</v>
      </c>
      <c r="E443" s="661" t="s">
        <v>5961</v>
      </c>
      <c r="F443" s="664"/>
      <c r="G443" s="664"/>
      <c r="H443" s="664"/>
      <c r="I443" s="664"/>
      <c r="J443" s="664">
        <v>1</v>
      </c>
      <c r="K443" s="664">
        <v>44581.25</v>
      </c>
      <c r="L443" s="664"/>
      <c r="M443" s="664">
        <v>44581.25</v>
      </c>
      <c r="N443" s="664">
        <v>1</v>
      </c>
      <c r="O443" s="664">
        <v>44581.25</v>
      </c>
      <c r="P443" s="677"/>
      <c r="Q443" s="665">
        <v>44581.25</v>
      </c>
    </row>
    <row r="444" spans="1:17" ht="14.4" customHeight="1" x14ac:dyDescent="0.3">
      <c r="A444" s="660" t="s">
        <v>563</v>
      </c>
      <c r="B444" s="661" t="s">
        <v>6395</v>
      </c>
      <c r="C444" s="661" t="s">
        <v>5951</v>
      </c>
      <c r="D444" s="661" t="s">
        <v>5966</v>
      </c>
      <c r="E444" s="661" t="s">
        <v>5967</v>
      </c>
      <c r="F444" s="664">
        <v>21</v>
      </c>
      <c r="G444" s="664">
        <v>370692</v>
      </c>
      <c r="H444" s="664">
        <v>1</v>
      </c>
      <c r="I444" s="664">
        <v>17652</v>
      </c>
      <c r="J444" s="664">
        <v>22</v>
      </c>
      <c r="K444" s="664">
        <v>388344</v>
      </c>
      <c r="L444" s="664">
        <v>1.0476190476190477</v>
      </c>
      <c r="M444" s="664">
        <v>17652</v>
      </c>
      <c r="N444" s="664">
        <v>22</v>
      </c>
      <c r="O444" s="664">
        <v>388344</v>
      </c>
      <c r="P444" s="677">
        <v>1.0476190476190477</v>
      </c>
      <c r="Q444" s="665">
        <v>17652</v>
      </c>
    </row>
    <row r="445" spans="1:17" ht="14.4" customHeight="1" x14ac:dyDescent="0.3">
      <c r="A445" s="660" t="s">
        <v>563</v>
      </c>
      <c r="B445" s="661" t="s">
        <v>6395</v>
      </c>
      <c r="C445" s="661" t="s">
        <v>5951</v>
      </c>
      <c r="D445" s="661" t="s">
        <v>5968</v>
      </c>
      <c r="E445" s="661" t="s">
        <v>5969</v>
      </c>
      <c r="F445" s="664">
        <v>21</v>
      </c>
      <c r="G445" s="664">
        <v>140385</v>
      </c>
      <c r="H445" s="664">
        <v>1</v>
      </c>
      <c r="I445" s="664">
        <v>6685</v>
      </c>
      <c r="J445" s="664">
        <v>22</v>
      </c>
      <c r="K445" s="664">
        <v>147070</v>
      </c>
      <c r="L445" s="664">
        <v>1.0476190476190477</v>
      </c>
      <c r="M445" s="664">
        <v>6685</v>
      </c>
      <c r="N445" s="664">
        <v>22</v>
      </c>
      <c r="O445" s="664">
        <v>147070</v>
      </c>
      <c r="P445" s="677">
        <v>1.0476190476190477</v>
      </c>
      <c r="Q445" s="665">
        <v>6685</v>
      </c>
    </row>
    <row r="446" spans="1:17" ht="14.4" customHeight="1" x14ac:dyDescent="0.3">
      <c r="A446" s="660" t="s">
        <v>563</v>
      </c>
      <c r="B446" s="661" t="s">
        <v>6395</v>
      </c>
      <c r="C446" s="661" t="s">
        <v>5951</v>
      </c>
      <c r="D446" s="661" t="s">
        <v>5970</v>
      </c>
      <c r="E446" s="661" t="s">
        <v>5971</v>
      </c>
      <c r="F446" s="664">
        <v>8</v>
      </c>
      <c r="G446" s="664">
        <v>143080</v>
      </c>
      <c r="H446" s="664">
        <v>1</v>
      </c>
      <c r="I446" s="664">
        <v>17885</v>
      </c>
      <c r="J446" s="664">
        <v>7</v>
      </c>
      <c r="K446" s="664">
        <v>125195</v>
      </c>
      <c r="L446" s="664">
        <v>0.875</v>
      </c>
      <c r="M446" s="664">
        <v>17885</v>
      </c>
      <c r="N446" s="664">
        <v>8</v>
      </c>
      <c r="O446" s="664">
        <v>143080</v>
      </c>
      <c r="P446" s="677">
        <v>1</v>
      </c>
      <c r="Q446" s="665">
        <v>17885</v>
      </c>
    </row>
    <row r="447" spans="1:17" ht="14.4" customHeight="1" x14ac:dyDescent="0.3">
      <c r="A447" s="660" t="s">
        <v>563</v>
      </c>
      <c r="B447" s="661" t="s">
        <v>6395</v>
      </c>
      <c r="C447" s="661" t="s">
        <v>5951</v>
      </c>
      <c r="D447" s="661" t="s">
        <v>5972</v>
      </c>
      <c r="E447" s="661" t="s">
        <v>5973</v>
      </c>
      <c r="F447" s="664">
        <v>8</v>
      </c>
      <c r="G447" s="664">
        <v>54560</v>
      </c>
      <c r="H447" s="664">
        <v>1</v>
      </c>
      <c r="I447" s="664">
        <v>6820</v>
      </c>
      <c r="J447" s="664">
        <v>7</v>
      </c>
      <c r="K447" s="664">
        <v>47740</v>
      </c>
      <c r="L447" s="664">
        <v>0.875</v>
      </c>
      <c r="M447" s="664">
        <v>6820</v>
      </c>
      <c r="N447" s="664">
        <v>7</v>
      </c>
      <c r="O447" s="664">
        <v>47740</v>
      </c>
      <c r="P447" s="677">
        <v>0.875</v>
      </c>
      <c r="Q447" s="665">
        <v>6820</v>
      </c>
    </row>
    <row r="448" spans="1:17" ht="14.4" customHeight="1" x14ac:dyDescent="0.3">
      <c r="A448" s="660" t="s">
        <v>563</v>
      </c>
      <c r="B448" s="661" t="s">
        <v>6395</v>
      </c>
      <c r="C448" s="661" t="s">
        <v>5951</v>
      </c>
      <c r="D448" s="661" t="s">
        <v>5974</v>
      </c>
      <c r="E448" s="661" t="s">
        <v>5975</v>
      </c>
      <c r="F448" s="664">
        <v>18</v>
      </c>
      <c r="G448" s="664">
        <v>127800</v>
      </c>
      <c r="H448" s="664">
        <v>1</v>
      </c>
      <c r="I448" s="664">
        <v>7100</v>
      </c>
      <c r="J448" s="664">
        <v>29</v>
      </c>
      <c r="K448" s="664">
        <v>205900</v>
      </c>
      <c r="L448" s="664">
        <v>1.6111111111111112</v>
      </c>
      <c r="M448" s="664">
        <v>7100</v>
      </c>
      <c r="N448" s="664">
        <v>30</v>
      </c>
      <c r="O448" s="664">
        <v>213000</v>
      </c>
      <c r="P448" s="677">
        <v>1.6666666666666667</v>
      </c>
      <c r="Q448" s="665">
        <v>7100</v>
      </c>
    </row>
    <row r="449" spans="1:17" ht="14.4" customHeight="1" x14ac:dyDescent="0.3">
      <c r="A449" s="660" t="s">
        <v>563</v>
      </c>
      <c r="B449" s="661" t="s">
        <v>6395</v>
      </c>
      <c r="C449" s="661" t="s">
        <v>5951</v>
      </c>
      <c r="D449" s="661" t="s">
        <v>5976</v>
      </c>
      <c r="E449" s="661" t="s">
        <v>5977</v>
      </c>
      <c r="F449" s="664">
        <v>8</v>
      </c>
      <c r="G449" s="664">
        <v>70400</v>
      </c>
      <c r="H449" s="664">
        <v>1</v>
      </c>
      <c r="I449" s="664">
        <v>8800</v>
      </c>
      <c r="J449" s="664">
        <v>7</v>
      </c>
      <c r="K449" s="664">
        <v>61600</v>
      </c>
      <c r="L449" s="664">
        <v>0.875</v>
      </c>
      <c r="M449" s="664">
        <v>8800</v>
      </c>
      <c r="N449" s="664">
        <v>8</v>
      </c>
      <c r="O449" s="664">
        <v>70400</v>
      </c>
      <c r="P449" s="677">
        <v>1</v>
      </c>
      <c r="Q449" s="665">
        <v>8800</v>
      </c>
    </row>
    <row r="450" spans="1:17" ht="14.4" customHeight="1" x14ac:dyDescent="0.3">
      <c r="A450" s="660" t="s">
        <v>563</v>
      </c>
      <c r="B450" s="661" t="s">
        <v>6395</v>
      </c>
      <c r="C450" s="661" t="s">
        <v>5951</v>
      </c>
      <c r="D450" s="661" t="s">
        <v>5978</v>
      </c>
      <c r="E450" s="661" t="s">
        <v>5979</v>
      </c>
      <c r="F450" s="664">
        <v>28</v>
      </c>
      <c r="G450" s="664">
        <v>32620</v>
      </c>
      <c r="H450" s="664">
        <v>1</v>
      </c>
      <c r="I450" s="664">
        <v>1165</v>
      </c>
      <c r="J450" s="664">
        <v>27</v>
      </c>
      <c r="K450" s="664">
        <v>31455</v>
      </c>
      <c r="L450" s="664">
        <v>0.9642857142857143</v>
      </c>
      <c r="M450" s="664">
        <v>1165</v>
      </c>
      <c r="N450" s="664">
        <v>30</v>
      </c>
      <c r="O450" s="664">
        <v>34950</v>
      </c>
      <c r="P450" s="677">
        <v>1.0714285714285714</v>
      </c>
      <c r="Q450" s="665">
        <v>1165</v>
      </c>
    </row>
    <row r="451" spans="1:17" ht="14.4" customHeight="1" x14ac:dyDescent="0.3">
      <c r="A451" s="660" t="s">
        <v>563</v>
      </c>
      <c r="B451" s="661" t="s">
        <v>6395</v>
      </c>
      <c r="C451" s="661" t="s">
        <v>5951</v>
      </c>
      <c r="D451" s="661" t="s">
        <v>5980</v>
      </c>
      <c r="E451" s="661" t="s">
        <v>5981</v>
      </c>
      <c r="F451" s="664">
        <v>8</v>
      </c>
      <c r="G451" s="664">
        <v>5936</v>
      </c>
      <c r="H451" s="664">
        <v>1</v>
      </c>
      <c r="I451" s="664">
        <v>742</v>
      </c>
      <c r="J451" s="664">
        <v>7</v>
      </c>
      <c r="K451" s="664">
        <v>5194</v>
      </c>
      <c r="L451" s="664">
        <v>0.875</v>
      </c>
      <c r="M451" s="664">
        <v>742</v>
      </c>
      <c r="N451" s="664">
        <v>7</v>
      </c>
      <c r="O451" s="664">
        <v>5194</v>
      </c>
      <c r="P451" s="677">
        <v>0.875</v>
      </c>
      <c r="Q451" s="665">
        <v>742</v>
      </c>
    </row>
    <row r="452" spans="1:17" ht="14.4" customHeight="1" x14ac:dyDescent="0.3">
      <c r="A452" s="660" t="s">
        <v>563</v>
      </c>
      <c r="B452" s="661" t="s">
        <v>6395</v>
      </c>
      <c r="C452" s="661" t="s">
        <v>5951</v>
      </c>
      <c r="D452" s="661" t="s">
        <v>5982</v>
      </c>
      <c r="E452" s="661" t="s">
        <v>5983</v>
      </c>
      <c r="F452" s="664">
        <v>31</v>
      </c>
      <c r="G452" s="664">
        <v>16306</v>
      </c>
      <c r="H452" s="664">
        <v>1</v>
      </c>
      <c r="I452" s="664">
        <v>526</v>
      </c>
      <c r="J452" s="664">
        <v>31</v>
      </c>
      <c r="K452" s="664">
        <v>16306</v>
      </c>
      <c r="L452" s="664">
        <v>1</v>
      </c>
      <c r="M452" s="664">
        <v>526</v>
      </c>
      <c r="N452" s="664">
        <v>29</v>
      </c>
      <c r="O452" s="664">
        <v>15254</v>
      </c>
      <c r="P452" s="677">
        <v>0.93548387096774188</v>
      </c>
      <c r="Q452" s="665">
        <v>526</v>
      </c>
    </row>
    <row r="453" spans="1:17" ht="14.4" customHeight="1" x14ac:dyDescent="0.3">
      <c r="A453" s="660" t="s">
        <v>563</v>
      </c>
      <c r="B453" s="661" t="s">
        <v>6395</v>
      </c>
      <c r="C453" s="661" t="s">
        <v>5951</v>
      </c>
      <c r="D453" s="661" t="s">
        <v>5986</v>
      </c>
      <c r="E453" s="661" t="s">
        <v>5987</v>
      </c>
      <c r="F453" s="664">
        <v>19</v>
      </c>
      <c r="G453" s="664">
        <v>17780.96</v>
      </c>
      <c r="H453" s="664">
        <v>1</v>
      </c>
      <c r="I453" s="664">
        <v>935.83999999999992</v>
      </c>
      <c r="J453" s="664">
        <v>25</v>
      </c>
      <c r="K453" s="664">
        <v>23396</v>
      </c>
      <c r="L453" s="664">
        <v>1.3157894736842106</v>
      </c>
      <c r="M453" s="664">
        <v>935.84</v>
      </c>
      <c r="N453" s="664">
        <v>28</v>
      </c>
      <c r="O453" s="664">
        <v>26203.52</v>
      </c>
      <c r="P453" s="677">
        <v>1.4736842105263159</v>
      </c>
      <c r="Q453" s="665">
        <v>935.84</v>
      </c>
    </row>
    <row r="454" spans="1:17" ht="14.4" customHeight="1" x14ac:dyDescent="0.3">
      <c r="A454" s="660" t="s">
        <v>563</v>
      </c>
      <c r="B454" s="661" t="s">
        <v>6395</v>
      </c>
      <c r="C454" s="661" t="s">
        <v>5951</v>
      </c>
      <c r="D454" s="661" t="s">
        <v>5988</v>
      </c>
      <c r="E454" s="661" t="s">
        <v>5989</v>
      </c>
      <c r="F454" s="664">
        <v>1</v>
      </c>
      <c r="G454" s="664">
        <v>7254.55</v>
      </c>
      <c r="H454" s="664">
        <v>1</v>
      </c>
      <c r="I454" s="664">
        <v>7254.55</v>
      </c>
      <c r="J454" s="664">
        <v>4</v>
      </c>
      <c r="K454" s="664">
        <v>29018.2</v>
      </c>
      <c r="L454" s="664">
        <v>4</v>
      </c>
      <c r="M454" s="664">
        <v>7254.55</v>
      </c>
      <c r="N454" s="664">
        <v>1</v>
      </c>
      <c r="O454" s="664">
        <v>7254.55</v>
      </c>
      <c r="P454" s="677">
        <v>1</v>
      </c>
      <c r="Q454" s="665">
        <v>7254.55</v>
      </c>
    </row>
    <row r="455" spans="1:17" ht="14.4" customHeight="1" x14ac:dyDescent="0.3">
      <c r="A455" s="660" t="s">
        <v>563</v>
      </c>
      <c r="B455" s="661" t="s">
        <v>6395</v>
      </c>
      <c r="C455" s="661" t="s">
        <v>5951</v>
      </c>
      <c r="D455" s="661" t="s">
        <v>6430</v>
      </c>
      <c r="E455" s="661" t="s">
        <v>6431</v>
      </c>
      <c r="F455" s="664"/>
      <c r="G455" s="664"/>
      <c r="H455" s="664"/>
      <c r="I455" s="664"/>
      <c r="J455" s="664"/>
      <c r="K455" s="664"/>
      <c r="L455" s="664"/>
      <c r="M455" s="664"/>
      <c r="N455" s="664">
        <v>2</v>
      </c>
      <c r="O455" s="664">
        <v>2154.6</v>
      </c>
      <c r="P455" s="677"/>
      <c r="Q455" s="665">
        <v>1077.3</v>
      </c>
    </row>
    <row r="456" spans="1:17" ht="14.4" customHeight="1" x14ac:dyDescent="0.3">
      <c r="A456" s="660" t="s">
        <v>563</v>
      </c>
      <c r="B456" s="661" t="s">
        <v>6395</v>
      </c>
      <c r="C456" s="661" t="s">
        <v>5951</v>
      </c>
      <c r="D456" s="661" t="s">
        <v>5990</v>
      </c>
      <c r="E456" s="661" t="s">
        <v>5991</v>
      </c>
      <c r="F456" s="664">
        <v>2</v>
      </c>
      <c r="G456" s="664">
        <v>17288</v>
      </c>
      <c r="H456" s="664">
        <v>1</v>
      </c>
      <c r="I456" s="664">
        <v>8644</v>
      </c>
      <c r="J456" s="664">
        <v>2</v>
      </c>
      <c r="K456" s="664">
        <v>17288</v>
      </c>
      <c r="L456" s="664">
        <v>1</v>
      </c>
      <c r="M456" s="664">
        <v>8644</v>
      </c>
      <c r="N456" s="664"/>
      <c r="O456" s="664"/>
      <c r="P456" s="677"/>
      <c r="Q456" s="665"/>
    </row>
    <row r="457" spans="1:17" ht="14.4" customHeight="1" x14ac:dyDescent="0.3">
      <c r="A457" s="660" t="s">
        <v>563</v>
      </c>
      <c r="B457" s="661" t="s">
        <v>6395</v>
      </c>
      <c r="C457" s="661" t="s">
        <v>5951</v>
      </c>
      <c r="D457" s="661" t="s">
        <v>5992</v>
      </c>
      <c r="E457" s="661" t="s">
        <v>5993</v>
      </c>
      <c r="F457" s="664">
        <v>1</v>
      </c>
      <c r="G457" s="664">
        <v>38853.269999999997</v>
      </c>
      <c r="H457" s="664">
        <v>1</v>
      </c>
      <c r="I457" s="664">
        <v>38853.269999999997</v>
      </c>
      <c r="J457" s="664"/>
      <c r="K457" s="664"/>
      <c r="L457" s="664"/>
      <c r="M457" s="664"/>
      <c r="N457" s="664"/>
      <c r="O457" s="664"/>
      <c r="P457" s="677"/>
      <c r="Q457" s="665"/>
    </row>
    <row r="458" spans="1:17" ht="14.4" customHeight="1" x14ac:dyDescent="0.3">
      <c r="A458" s="660" t="s">
        <v>563</v>
      </c>
      <c r="B458" s="661" t="s">
        <v>6395</v>
      </c>
      <c r="C458" s="661" t="s">
        <v>5951</v>
      </c>
      <c r="D458" s="661" t="s">
        <v>6432</v>
      </c>
      <c r="E458" s="661" t="s">
        <v>6433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52000</v>
      </c>
      <c r="P458" s="677"/>
      <c r="Q458" s="665">
        <v>52000</v>
      </c>
    </row>
    <row r="459" spans="1:17" ht="14.4" customHeight="1" x14ac:dyDescent="0.3">
      <c r="A459" s="660" t="s">
        <v>563</v>
      </c>
      <c r="B459" s="661" t="s">
        <v>6395</v>
      </c>
      <c r="C459" s="661" t="s">
        <v>5951</v>
      </c>
      <c r="D459" s="661" t="s">
        <v>5996</v>
      </c>
      <c r="E459" s="661" t="s">
        <v>5997</v>
      </c>
      <c r="F459" s="664">
        <v>3</v>
      </c>
      <c r="G459" s="664">
        <v>4082.25</v>
      </c>
      <c r="H459" s="664">
        <v>1</v>
      </c>
      <c r="I459" s="664">
        <v>1360.75</v>
      </c>
      <c r="J459" s="664">
        <v>6</v>
      </c>
      <c r="K459" s="664">
        <v>8164.5</v>
      </c>
      <c r="L459" s="664">
        <v>2</v>
      </c>
      <c r="M459" s="664">
        <v>1360.75</v>
      </c>
      <c r="N459" s="664">
        <v>5</v>
      </c>
      <c r="O459" s="664">
        <v>6803.75</v>
      </c>
      <c r="P459" s="677">
        <v>1.6666666666666667</v>
      </c>
      <c r="Q459" s="665">
        <v>1360.75</v>
      </c>
    </row>
    <row r="460" spans="1:17" ht="14.4" customHeight="1" x14ac:dyDescent="0.3">
      <c r="A460" s="660" t="s">
        <v>563</v>
      </c>
      <c r="B460" s="661" t="s">
        <v>6395</v>
      </c>
      <c r="C460" s="661" t="s">
        <v>5951</v>
      </c>
      <c r="D460" s="661" t="s">
        <v>5998</v>
      </c>
      <c r="E460" s="661" t="s">
        <v>5999</v>
      </c>
      <c r="F460" s="664">
        <v>1</v>
      </c>
      <c r="G460" s="664">
        <v>4677.5</v>
      </c>
      <c r="H460" s="664">
        <v>1</v>
      </c>
      <c r="I460" s="664">
        <v>4677.5</v>
      </c>
      <c r="J460" s="664">
        <v>4</v>
      </c>
      <c r="K460" s="664">
        <v>18710</v>
      </c>
      <c r="L460" s="664">
        <v>4</v>
      </c>
      <c r="M460" s="664">
        <v>4677.5</v>
      </c>
      <c r="N460" s="664">
        <v>1</v>
      </c>
      <c r="O460" s="664">
        <v>4677.5</v>
      </c>
      <c r="P460" s="677">
        <v>1</v>
      </c>
      <c r="Q460" s="665">
        <v>4677.5</v>
      </c>
    </row>
    <row r="461" spans="1:17" ht="14.4" customHeight="1" x14ac:dyDescent="0.3">
      <c r="A461" s="660" t="s">
        <v>563</v>
      </c>
      <c r="B461" s="661" t="s">
        <v>6395</v>
      </c>
      <c r="C461" s="661" t="s">
        <v>5951</v>
      </c>
      <c r="D461" s="661" t="s">
        <v>6000</v>
      </c>
      <c r="E461" s="661" t="s">
        <v>6001</v>
      </c>
      <c r="F461" s="664">
        <v>1</v>
      </c>
      <c r="G461" s="664">
        <v>18952.96</v>
      </c>
      <c r="H461" s="664">
        <v>1</v>
      </c>
      <c r="I461" s="664">
        <v>18952.96</v>
      </c>
      <c r="J461" s="664"/>
      <c r="K461" s="664"/>
      <c r="L461" s="664"/>
      <c r="M461" s="664"/>
      <c r="N461" s="664">
        <v>3</v>
      </c>
      <c r="O461" s="664">
        <v>56858.879999999997</v>
      </c>
      <c r="P461" s="677">
        <v>3</v>
      </c>
      <c r="Q461" s="665">
        <v>18952.96</v>
      </c>
    </row>
    <row r="462" spans="1:17" ht="14.4" customHeight="1" x14ac:dyDescent="0.3">
      <c r="A462" s="660" t="s">
        <v>563</v>
      </c>
      <c r="B462" s="661" t="s">
        <v>6395</v>
      </c>
      <c r="C462" s="661" t="s">
        <v>5951</v>
      </c>
      <c r="D462" s="661" t="s">
        <v>6006</v>
      </c>
      <c r="E462" s="661" t="s">
        <v>6007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44252</v>
      </c>
      <c r="P462" s="677"/>
      <c r="Q462" s="665">
        <v>44252</v>
      </c>
    </row>
    <row r="463" spans="1:17" ht="14.4" customHeight="1" x14ac:dyDescent="0.3">
      <c r="A463" s="660" t="s">
        <v>563</v>
      </c>
      <c r="B463" s="661" t="s">
        <v>6395</v>
      </c>
      <c r="C463" s="661" t="s">
        <v>5951</v>
      </c>
      <c r="D463" s="661" t="s">
        <v>6010</v>
      </c>
      <c r="E463" s="661" t="s">
        <v>6011</v>
      </c>
      <c r="F463" s="664">
        <v>3</v>
      </c>
      <c r="G463" s="664">
        <v>5514</v>
      </c>
      <c r="H463" s="664">
        <v>1</v>
      </c>
      <c r="I463" s="664">
        <v>1838</v>
      </c>
      <c r="J463" s="664">
        <v>6</v>
      </c>
      <c r="K463" s="664">
        <v>11028</v>
      </c>
      <c r="L463" s="664">
        <v>2</v>
      </c>
      <c r="M463" s="664">
        <v>1838</v>
      </c>
      <c r="N463" s="664">
        <v>2</v>
      </c>
      <c r="O463" s="664">
        <v>3676</v>
      </c>
      <c r="P463" s="677">
        <v>0.66666666666666663</v>
      </c>
      <c r="Q463" s="665">
        <v>1838</v>
      </c>
    </row>
    <row r="464" spans="1:17" ht="14.4" customHeight="1" x14ac:dyDescent="0.3">
      <c r="A464" s="660" t="s">
        <v>563</v>
      </c>
      <c r="B464" s="661" t="s">
        <v>6395</v>
      </c>
      <c r="C464" s="661" t="s">
        <v>5951</v>
      </c>
      <c r="D464" s="661" t="s">
        <v>6012</v>
      </c>
      <c r="E464" s="661" t="s">
        <v>6013</v>
      </c>
      <c r="F464" s="664">
        <v>2</v>
      </c>
      <c r="G464" s="664">
        <v>138457.98000000001</v>
      </c>
      <c r="H464" s="664">
        <v>1</v>
      </c>
      <c r="I464" s="664">
        <v>69228.990000000005</v>
      </c>
      <c r="J464" s="664">
        <v>3</v>
      </c>
      <c r="K464" s="664">
        <v>207686.97000000003</v>
      </c>
      <c r="L464" s="664">
        <v>1.5</v>
      </c>
      <c r="M464" s="664">
        <v>69228.990000000005</v>
      </c>
      <c r="N464" s="664">
        <v>1</v>
      </c>
      <c r="O464" s="664">
        <v>69228.990000000005</v>
      </c>
      <c r="P464" s="677">
        <v>0.5</v>
      </c>
      <c r="Q464" s="665">
        <v>69228.990000000005</v>
      </c>
    </row>
    <row r="465" spans="1:17" ht="14.4" customHeight="1" x14ac:dyDescent="0.3">
      <c r="A465" s="660" t="s">
        <v>563</v>
      </c>
      <c r="B465" s="661" t="s">
        <v>6395</v>
      </c>
      <c r="C465" s="661" t="s">
        <v>5951</v>
      </c>
      <c r="D465" s="661" t="s">
        <v>6016</v>
      </c>
      <c r="E465" s="661" t="s">
        <v>6017</v>
      </c>
      <c r="F465" s="664">
        <v>1</v>
      </c>
      <c r="G465" s="664">
        <v>25697</v>
      </c>
      <c r="H465" s="664">
        <v>1</v>
      </c>
      <c r="I465" s="664">
        <v>25697</v>
      </c>
      <c r="J465" s="664"/>
      <c r="K465" s="664"/>
      <c r="L465" s="664"/>
      <c r="M465" s="664"/>
      <c r="N465" s="664"/>
      <c r="O465" s="664"/>
      <c r="P465" s="677"/>
      <c r="Q465" s="665"/>
    </row>
    <row r="466" spans="1:17" ht="14.4" customHeight="1" x14ac:dyDescent="0.3">
      <c r="A466" s="660" t="s">
        <v>563</v>
      </c>
      <c r="B466" s="661" t="s">
        <v>6395</v>
      </c>
      <c r="C466" s="661" t="s">
        <v>5951</v>
      </c>
      <c r="D466" s="661" t="s">
        <v>6434</v>
      </c>
      <c r="E466" s="661" t="s">
        <v>6435</v>
      </c>
      <c r="F466" s="664"/>
      <c r="G466" s="664"/>
      <c r="H466" s="664"/>
      <c r="I466" s="664"/>
      <c r="J466" s="664"/>
      <c r="K466" s="664"/>
      <c r="L466" s="664"/>
      <c r="M466" s="664"/>
      <c r="N466" s="664">
        <v>1</v>
      </c>
      <c r="O466" s="664">
        <v>1796</v>
      </c>
      <c r="P466" s="677"/>
      <c r="Q466" s="665">
        <v>1796</v>
      </c>
    </row>
    <row r="467" spans="1:17" ht="14.4" customHeight="1" x14ac:dyDescent="0.3">
      <c r="A467" s="660" t="s">
        <v>563</v>
      </c>
      <c r="B467" s="661" t="s">
        <v>6395</v>
      </c>
      <c r="C467" s="661" t="s">
        <v>5951</v>
      </c>
      <c r="D467" s="661" t="s">
        <v>6436</v>
      </c>
      <c r="E467" s="661" t="s">
        <v>6437</v>
      </c>
      <c r="F467" s="664">
        <v>1</v>
      </c>
      <c r="G467" s="664">
        <v>1796</v>
      </c>
      <c r="H467" s="664">
        <v>1</v>
      </c>
      <c r="I467" s="664">
        <v>1796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563</v>
      </c>
      <c r="B468" s="661" t="s">
        <v>6395</v>
      </c>
      <c r="C468" s="661" t="s">
        <v>5951</v>
      </c>
      <c r="D468" s="661" t="s">
        <v>6020</v>
      </c>
      <c r="E468" s="661" t="s">
        <v>6021</v>
      </c>
      <c r="F468" s="664"/>
      <c r="G468" s="664"/>
      <c r="H468" s="664"/>
      <c r="I468" s="664"/>
      <c r="J468" s="664">
        <v>1</v>
      </c>
      <c r="K468" s="664">
        <v>17618.18</v>
      </c>
      <c r="L468" s="664"/>
      <c r="M468" s="664">
        <v>17618.18</v>
      </c>
      <c r="N468" s="664">
        <v>1</v>
      </c>
      <c r="O468" s="664">
        <v>17618.18</v>
      </c>
      <c r="P468" s="677"/>
      <c r="Q468" s="665">
        <v>17618.18</v>
      </c>
    </row>
    <row r="469" spans="1:17" ht="14.4" customHeight="1" x14ac:dyDescent="0.3">
      <c r="A469" s="660" t="s">
        <v>563</v>
      </c>
      <c r="B469" s="661" t="s">
        <v>6395</v>
      </c>
      <c r="C469" s="661" t="s">
        <v>5951</v>
      </c>
      <c r="D469" s="661" t="s">
        <v>6022</v>
      </c>
      <c r="E469" s="661" t="s">
        <v>6023</v>
      </c>
      <c r="F469" s="664">
        <v>4</v>
      </c>
      <c r="G469" s="664">
        <v>95345.44</v>
      </c>
      <c r="H469" s="664">
        <v>1</v>
      </c>
      <c r="I469" s="664">
        <v>23836.36</v>
      </c>
      <c r="J469" s="664">
        <v>1</v>
      </c>
      <c r="K469" s="664">
        <v>23836.36</v>
      </c>
      <c r="L469" s="664">
        <v>0.25</v>
      </c>
      <c r="M469" s="664">
        <v>23836.36</v>
      </c>
      <c r="N469" s="664">
        <v>1</v>
      </c>
      <c r="O469" s="664">
        <v>23836.36</v>
      </c>
      <c r="P469" s="677">
        <v>0.25</v>
      </c>
      <c r="Q469" s="665">
        <v>23836.36</v>
      </c>
    </row>
    <row r="470" spans="1:17" ht="14.4" customHeight="1" x14ac:dyDescent="0.3">
      <c r="A470" s="660" t="s">
        <v>563</v>
      </c>
      <c r="B470" s="661" t="s">
        <v>6395</v>
      </c>
      <c r="C470" s="661" t="s">
        <v>5951</v>
      </c>
      <c r="D470" s="661" t="s">
        <v>6024</v>
      </c>
      <c r="E470" s="661" t="s">
        <v>6025</v>
      </c>
      <c r="F470" s="664">
        <v>3</v>
      </c>
      <c r="G470" s="664">
        <v>64619.34</v>
      </c>
      <c r="H470" s="664">
        <v>1</v>
      </c>
      <c r="I470" s="664">
        <v>21539.78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563</v>
      </c>
      <c r="B471" s="661" t="s">
        <v>6395</v>
      </c>
      <c r="C471" s="661" t="s">
        <v>5951</v>
      </c>
      <c r="D471" s="661" t="s">
        <v>6026</v>
      </c>
      <c r="E471" s="661" t="s">
        <v>6027</v>
      </c>
      <c r="F471" s="664">
        <v>9</v>
      </c>
      <c r="G471" s="664">
        <v>44548.92</v>
      </c>
      <c r="H471" s="664">
        <v>1</v>
      </c>
      <c r="I471" s="664">
        <v>4949.88</v>
      </c>
      <c r="J471" s="664">
        <v>4</v>
      </c>
      <c r="K471" s="664">
        <v>19799.52</v>
      </c>
      <c r="L471" s="664">
        <v>0.44444444444444448</v>
      </c>
      <c r="M471" s="664">
        <v>4949.88</v>
      </c>
      <c r="N471" s="664">
        <v>1</v>
      </c>
      <c r="O471" s="664">
        <v>4949.88</v>
      </c>
      <c r="P471" s="677">
        <v>0.11111111111111112</v>
      </c>
      <c r="Q471" s="665">
        <v>4949.88</v>
      </c>
    </row>
    <row r="472" spans="1:17" ht="14.4" customHeight="1" x14ac:dyDescent="0.3">
      <c r="A472" s="660" t="s">
        <v>563</v>
      </c>
      <c r="B472" s="661" t="s">
        <v>6395</v>
      </c>
      <c r="C472" s="661" t="s">
        <v>5951</v>
      </c>
      <c r="D472" s="661" t="s">
        <v>6028</v>
      </c>
      <c r="E472" s="661" t="s">
        <v>6029</v>
      </c>
      <c r="F472" s="664">
        <v>1</v>
      </c>
      <c r="G472" s="664">
        <v>20441.03</v>
      </c>
      <c r="H472" s="664">
        <v>1</v>
      </c>
      <c r="I472" s="664">
        <v>20441.03</v>
      </c>
      <c r="J472" s="664">
        <v>1</v>
      </c>
      <c r="K472" s="664">
        <v>20441.03</v>
      </c>
      <c r="L472" s="664">
        <v>1</v>
      </c>
      <c r="M472" s="664">
        <v>20441.03</v>
      </c>
      <c r="N472" s="664">
        <v>1</v>
      </c>
      <c r="O472" s="664">
        <v>20441.03</v>
      </c>
      <c r="P472" s="677">
        <v>1</v>
      </c>
      <c r="Q472" s="665">
        <v>20441.03</v>
      </c>
    </row>
    <row r="473" spans="1:17" ht="14.4" customHeight="1" x14ac:dyDescent="0.3">
      <c r="A473" s="660" t="s">
        <v>563</v>
      </c>
      <c r="B473" s="661" t="s">
        <v>6395</v>
      </c>
      <c r="C473" s="661" t="s">
        <v>5951</v>
      </c>
      <c r="D473" s="661" t="s">
        <v>6030</v>
      </c>
      <c r="E473" s="661" t="s">
        <v>6031</v>
      </c>
      <c r="F473" s="664">
        <v>12</v>
      </c>
      <c r="G473" s="664">
        <v>309843.24</v>
      </c>
      <c r="H473" s="664">
        <v>1</v>
      </c>
      <c r="I473" s="664">
        <v>25820.27</v>
      </c>
      <c r="J473" s="664">
        <v>1</v>
      </c>
      <c r="K473" s="664">
        <v>25820.27</v>
      </c>
      <c r="L473" s="664">
        <v>8.3333333333333343E-2</v>
      </c>
      <c r="M473" s="664">
        <v>25820.27</v>
      </c>
      <c r="N473" s="664">
        <v>6</v>
      </c>
      <c r="O473" s="664">
        <v>154921.62</v>
      </c>
      <c r="P473" s="677">
        <v>0.5</v>
      </c>
      <c r="Q473" s="665">
        <v>25820.27</v>
      </c>
    </row>
    <row r="474" spans="1:17" ht="14.4" customHeight="1" x14ac:dyDescent="0.3">
      <c r="A474" s="660" t="s">
        <v>563</v>
      </c>
      <c r="B474" s="661" t="s">
        <v>6395</v>
      </c>
      <c r="C474" s="661" t="s">
        <v>5951</v>
      </c>
      <c r="D474" s="661" t="s">
        <v>6032</v>
      </c>
      <c r="E474" s="661" t="s">
        <v>6033</v>
      </c>
      <c r="F474" s="664">
        <v>2</v>
      </c>
      <c r="G474" s="664">
        <v>29018.18</v>
      </c>
      <c r="H474" s="664">
        <v>1</v>
      </c>
      <c r="I474" s="664">
        <v>14509.09</v>
      </c>
      <c r="J474" s="664">
        <v>1</v>
      </c>
      <c r="K474" s="664">
        <v>14509.09</v>
      </c>
      <c r="L474" s="664">
        <v>0.5</v>
      </c>
      <c r="M474" s="664">
        <v>14509.09</v>
      </c>
      <c r="N474" s="664">
        <v>1</v>
      </c>
      <c r="O474" s="664">
        <v>14509.09</v>
      </c>
      <c r="P474" s="677">
        <v>0.5</v>
      </c>
      <c r="Q474" s="665">
        <v>14509.09</v>
      </c>
    </row>
    <row r="475" spans="1:17" ht="14.4" customHeight="1" x14ac:dyDescent="0.3">
      <c r="A475" s="660" t="s">
        <v>563</v>
      </c>
      <c r="B475" s="661" t="s">
        <v>6395</v>
      </c>
      <c r="C475" s="661" t="s">
        <v>5951</v>
      </c>
      <c r="D475" s="661" t="s">
        <v>6034</v>
      </c>
      <c r="E475" s="661" t="s">
        <v>6035</v>
      </c>
      <c r="F475" s="664">
        <v>4</v>
      </c>
      <c r="G475" s="664">
        <v>65344</v>
      </c>
      <c r="H475" s="664">
        <v>1</v>
      </c>
      <c r="I475" s="664">
        <v>16336</v>
      </c>
      <c r="J475" s="664">
        <v>6</v>
      </c>
      <c r="K475" s="664">
        <v>98016</v>
      </c>
      <c r="L475" s="664">
        <v>1.5</v>
      </c>
      <c r="M475" s="664">
        <v>16336</v>
      </c>
      <c r="N475" s="664">
        <v>1</v>
      </c>
      <c r="O475" s="664">
        <v>16336</v>
      </c>
      <c r="P475" s="677">
        <v>0.25</v>
      </c>
      <c r="Q475" s="665">
        <v>16336</v>
      </c>
    </row>
    <row r="476" spans="1:17" ht="14.4" customHeight="1" x14ac:dyDescent="0.3">
      <c r="A476" s="660" t="s">
        <v>563</v>
      </c>
      <c r="B476" s="661" t="s">
        <v>6395</v>
      </c>
      <c r="C476" s="661" t="s">
        <v>5951</v>
      </c>
      <c r="D476" s="661" t="s">
        <v>6036</v>
      </c>
      <c r="E476" s="661" t="s">
        <v>6037</v>
      </c>
      <c r="F476" s="664">
        <v>25</v>
      </c>
      <c r="G476" s="664">
        <v>32625</v>
      </c>
      <c r="H476" s="664">
        <v>1</v>
      </c>
      <c r="I476" s="664">
        <v>1305</v>
      </c>
      <c r="J476" s="664">
        <v>23</v>
      </c>
      <c r="K476" s="664">
        <v>30015</v>
      </c>
      <c r="L476" s="664">
        <v>0.92</v>
      </c>
      <c r="M476" s="664">
        <v>1305</v>
      </c>
      <c r="N476" s="664">
        <v>29</v>
      </c>
      <c r="O476" s="664">
        <v>37845</v>
      </c>
      <c r="P476" s="677">
        <v>1.1599999999999999</v>
      </c>
      <c r="Q476" s="665">
        <v>1305</v>
      </c>
    </row>
    <row r="477" spans="1:17" ht="14.4" customHeight="1" x14ac:dyDescent="0.3">
      <c r="A477" s="660" t="s">
        <v>563</v>
      </c>
      <c r="B477" s="661" t="s">
        <v>6395</v>
      </c>
      <c r="C477" s="661" t="s">
        <v>5951</v>
      </c>
      <c r="D477" s="661" t="s">
        <v>6038</v>
      </c>
      <c r="E477" s="661" t="s">
        <v>6039</v>
      </c>
      <c r="F477" s="664">
        <v>29</v>
      </c>
      <c r="G477" s="664">
        <v>31262</v>
      </c>
      <c r="H477" s="664">
        <v>1</v>
      </c>
      <c r="I477" s="664">
        <v>1078</v>
      </c>
      <c r="J477" s="664">
        <v>25</v>
      </c>
      <c r="K477" s="664">
        <v>26950</v>
      </c>
      <c r="L477" s="664">
        <v>0.86206896551724133</v>
      </c>
      <c r="M477" s="664">
        <v>1078</v>
      </c>
      <c r="N477" s="664">
        <v>30</v>
      </c>
      <c r="O477" s="664">
        <v>32340</v>
      </c>
      <c r="P477" s="677">
        <v>1.0344827586206897</v>
      </c>
      <c r="Q477" s="665">
        <v>1078</v>
      </c>
    </row>
    <row r="478" spans="1:17" ht="14.4" customHeight="1" x14ac:dyDescent="0.3">
      <c r="A478" s="660" t="s">
        <v>563</v>
      </c>
      <c r="B478" s="661" t="s">
        <v>6395</v>
      </c>
      <c r="C478" s="661" t="s">
        <v>5951</v>
      </c>
      <c r="D478" s="661" t="s">
        <v>6040</v>
      </c>
      <c r="E478" s="661" t="s">
        <v>6041</v>
      </c>
      <c r="F478" s="664">
        <v>1</v>
      </c>
      <c r="G478" s="664">
        <v>8509</v>
      </c>
      <c r="H478" s="664">
        <v>1</v>
      </c>
      <c r="I478" s="664">
        <v>8509</v>
      </c>
      <c r="J478" s="664">
        <v>3</v>
      </c>
      <c r="K478" s="664">
        <v>25527</v>
      </c>
      <c r="L478" s="664">
        <v>3</v>
      </c>
      <c r="M478" s="664">
        <v>8509</v>
      </c>
      <c r="N478" s="664"/>
      <c r="O478" s="664"/>
      <c r="P478" s="677"/>
      <c r="Q478" s="665"/>
    </row>
    <row r="479" spans="1:17" ht="14.4" customHeight="1" x14ac:dyDescent="0.3">
      <c r="A479" s="660" t="s">
        <v>563</v>
      </c>
      <c r="B479" s="661" t="s">
        <v>6395</v>
      </c>
      <c r="C479" s="661" t="s">
        <v>5951</v>
      </c>
      <c r="D479" s="661" t="s">
        <v>6042</v>
      </c>
      <c r="E479" s="661" t="s">
        <v>6043</v>
      </c>
      <c r="F479" s="664">
        <v>2</v>
      </c>
      <c r="G479" s="664">
        <v>11344</v>
      </c>
      <c r="H479" s="664">
        <v>1</v>
      </c>
      <c r="I479" s="664">
        <v>5672</v>
      </c>
      <c r="J479" s="664">
        <v>5</v>
      </c>
      <c r="K479" s="664">
        <v>28360</v>
      </c>
      <c r="L479" s="664">
        <v>2.5</v>
      </c>
      <c r="M479" s="664">
        <v>5672</v>
      </c>
      <c r="N479" s="664">
        <v>2</v>
      </c>
      <c r="O479" s="664">
        <v>11344</v>
      </c>
      <c r="P479" s="677">
        <v>1</v>
      </c>
      <c r="Q479" s="665">
        <v>5672</v>
      </c>
    </row>
    <row r="480" spans="1:17" ht="14.4" customHeight="1" x14ac:dyDescent="0.3">
      <c r="A480" s="660" t="s">
        <v>563</v>
      </c>
      <c r="B480" s="661" t="s">
        <v>6395</v>
      </c>
      <c r="C480" s="661" t="s">
        <v>5951</v>
      </c>
      <c r="D480" s="661" t="s">
        <v>6044</v>
      </c>
      <c r="E480" s="661" t="s">
        <v>6045</v>
      </c>
      <c r="F480" s="664">
        <v>74</v>
      </c>
      <c r="G480" s="664">
        <v>15688</v>
      </c>
      <c r="H480" s="664">
        <v>1</v>
      </c>
      <c r="I480" s="664">
        <v>212</v>
      </c>
      <c r="J480" s="664">
        <v>46</v>
      </c>
      <c r="K480" s="664">
        <v>9752</v>
      </c>
      <c r="L480" s="664">
        <v>0.6216216216216216</v>
      </c>
      <c r="M480" s="664">
        <v>212</v>
      </c>
      <c r="N480" s="664">
        <v>38</v>
      </c>
      <c r="O480" s="664">
        <v>8056</v>
      </c>
      <c r="P480" s="677">
        <v>0.51351351351351349</v>
      </c>
      <c r="Q480" s="665">
        <v>212</v>
      </c>
    </row>
    <row r="481" spans="1:17" ht="14.4" customHeight="1" x14ac:dyDescent="0.3">
      <c r="A481" s="660" t="s">
        <v>563</v>
      </c>
      <c r="B481" s="661" t="s">
        <v>6395</v>
      </c>
      <c r="C481" s="661" t="s">
        <v>5951</v>
      </c>
      <c r="D481" s="661" t="s">
        <v>6438</v>
      </c>
      <c r="E481" s="661" t="s">
        <v>6439</v>
      </c>
      <c r="F481" s="664"/>
      <c r="G481" s="664"/>
      <c r="H481" s="664"/>
      <c r="I481" s="664"/>
      <c r="J481" s="664">
        <v>2</v>
      </c>
      <c r="K481" s="664">
        <v>26182</v>
      </c>
      <c r="L481" s="664"/>
      <c r="M481" s="664">
        <v>13091</v>
      </c>
      <c r="N481" s="664"/>
      <c r="O481" s="664"/>
      <c r="P481" s="677"/>
      <c r="Q481" s="665"/>
    </row>
    <row r="482" spans="1:17" ht="14.4" customHeight="1" x14ac:dyDescent="0.3">
      <c r="A482" s="660" t="s">
        <v>563</v>
      </c>
      <c r="B482" s="661" t="s">
        <v>6395</v>
      </c>
      <c r="C482" s="661" t="s">
        <v>5951</v>
      </c>
      <c r="D482" s="661" t="s">
        <v>6440</v>
      </c>
      <c r="E482" s="661" t="s">
        <v>6441</v>
      </c>
      <c r="F482" s="664"/>
      <c r="G482" s="664"/>
      <c r="H482" s="664"/>
      <c r="I482" s="664"/>
      <c r="J482" s="664">
        <v>1</v>
      </c>
      <c r="K482" s="664">
        <v>8286.76</v>
      </c>
      <c r="L482" s="664"/>
      <c r="M482" s="664">
        <v>8286.76</v>
      </c>
      <c r="N482" s="664"/>
      <c r="O482" s="664"/>
      <c r="P482" s="677"/>
      <c r="Q482" s="665"/>
    </row>
    <row r="483" spans="1:17" ht="14.4" customHeight="1" x14ac:dyDescent="0.3">
      <c r="A483" s="660" t="s">
        <v>563</v>
      </c>
      <c r="B483" s="661" t="s">
        <v>6395</v>
      </c>
      <c r="C483" s="661" t="s">
        <v>5951</v>
      </c>
      <c r="D483" s="661" t="s">
        <v>6442</v>
      </c>
      <c r="E483" s="661" t="s">
        <v>6441</v>
      </c>
      <c r="F483" s="664"/>
      <c r="G483" s="664"/>
      <c r="H483" s="664"/>
      <c r="I483" s="664"/>
      <c r="J483" s="664">
        <v>6</v>
      </c>
      <c r="K483" s="664">
        <v>17323.86</v>
      </c>
      <c r="L483" s="664"/>
      <c r="M483" s="664">
        <v>2887.31</v>
      </c>
      <c r="N483" s="664"/>
      <c r="O483" s="664"/>
      <c r="P483" s="677"/>
      <c r="Q483" s="665"/>
    </row>
    <row r="484" spans="1:17" ht="14.4" customHeight="1" x14ac:dyDescent="0.3">
      <c r="A484" s="660" t="s">
        <v>563</v>
      </c>
      <c r="B484" s="661" t="s">
        <v>6395</v>
      </c>
      <c r="C484" s="661" t="s">
        <v>5951</v>
      </c>
      <c r="D484" s="661" t="s">
        <v>6046</v>
      </c>
      <c r="E484" s="661" t="s">
        <v>6047</v>
      </c>
      <c r="F484" s="664">
        <v>10</v>
      </c>
      <c r="G484" s="664">
        <v>13800</v>
      </c>
      <c r="H484" s="664">
        <v>1</v>
      </c>
      <c r="I484" s="664">
        <v>1380</v>
      </c>
      <c r="J484" s="664">
        <v>2</v>
      </c>
      <c r="K484" s="664">
        <v>2760</v>
      </c>
      <c r="L484" s="664">
        <v>0.2</v>
      </c>
      <c r="M484" s="664">
        <v>1380</v>
      </c>
      <c r="N484" s="664"/>
      <c r="O484" s="664"/>
      <c r="P484" s="677"/>
      <c r="Q484" s="665"/>
    </row>
    <row r="485" spans="1:17" ht="14.4" customHeight="1" x14ac:dyDescent="0.3">
      <c r="A485" s="660" t="s">
        <v>563</v>
      </c>
      <c r="B485" s="661" t="s">
        <v>6395</v>
      </c>
      <c r="C485" s="661" t="s">
        <v>5951</v>
      </c>
      <c r="D485" s="661" t="s">
        <v>6052</v>
      </c>
      <c r="E485" s="661" t="s">
        <v>6053</v>
      </c>
      <c r="F485" s="664"/>
      <c r="G485" s="664"/>
      <c r="H485" s="664"/>
      <c r="I485" s="664"/>
      <c r="J485" s="664">
        <v>2</v>
      </c>
      <c r="K485" s="664">
        <v>2624</v>
      </c>
      <c r="L485" s="664"/>
      <c r="M485" s="664">
        <v>1312</v>
      </c>
      <c r="N485" s="664"/>
      <c r="O485" s="664"/>
      <c r="P485" s="677"/>
      <c r="Q485" s="665"/>
    </row>
    <row r="486" spans="1:17" ht="14.4" customHeight="1" x14ac:dyDescent="0.3">
      <c r="A486" s="660" t="s">
        <v>563</v>
      </c>
      <c r="B486" s="661" t="s">
        <v>6395</v>
      </c>
      <c r="C486" s="661" t="s">
        <v>5951</v>
      </c>
      <c r="D486" s="661" t="s">
        <v>6054</v>
      </c>
      <c r="E486" s="661" t="s">
        <v>6055</v>
      </c>
      <c r="F486" s="664">
        <v>11</v>
      </c>
      <c r="G486" s="664">
        <v>17160</v>
      </c>
      <c r="H486" s="664">
        <v>1</v>
      </c>
      <c r="I486" s="664">
        <v>1560</v>
      </c>
      <c r="J486" s="664">
        <v>5</v>
      </c>
      <c r="K486" s="664">
        <v>7800</v>
      </c>
      <c r="L486" s="664">
        <v>0.45454545454545453</v>
      </c>
      <c r="M486" s="664">
        <v>1560</v>
      </c>
      <c r="N486" s="664"/>
      <c r="O486" s="664"/>
      <c r="P486" s="677"/>
      <c r="Q486" s="665"/>
    </row>
    <row r="487" spans="1:17" ht="14.4" customHeight="1" x14ac:dyDescent="0.3">
      <c r="A487" s="660" t="s">
        <v>563</v>
      </c>
      <c r="B487" s="661" t="s">
        <v>6395</v>
      </c>
      <c r="C487" s="661" t="s">
        <v>5951</v>
      </c>
      <c r="D487" s="661" t="s">
        <v>6056</v>
      </c>
      <c r="E487" s="661" t="s">
        <v>6057</v>
      </c>
      <c r="F487" s="664">
        <v>2</v>
      </c>
      <c r="G487" s="664">
        <v>11617.64</v>
      </c>
      <c r="H487" s="664">
        <v>1</v>
      </c>
      <c r="I487" s="664">
        <v>5808.82</v>
      </c>
      <c r="J487" s="664">
        <v>4</v>
      </c>
      <c r="K487" s="664">
        <v>23235.279999999999</v>
      </c>
      <c r="L487" s="664">
        <v>2</v>
      </c>
      <c r="M487" s="664">
        <v>5808.82</v>
      </c>
      <c r="N487" s="664">
        <v>3</v>
      </c>
      <c r="O487" s="664">
        <v>17426.46</v>
      </c>
      <c r="P487" s="677">
        <v>1.5</v>
      </c>
      <c r="Q487" s="665">
        <v>5808.82</v>
      </c>
    </row>
    <row r="488" spans="1:17" ht="14.4" customHeight="1" x14ac:dyDescent="0.3">
      <c r="A488" s="660" t="s">
        <v>563</v>
      </c>
      <c r="B488" s="661" t="s">
        <v>6395</v>
      </c>
      <c r="C488" s="661" t="s">
        <v>5951</v>
      </c>
      <c r="D488" s="661" t="s">
        <v>6058</v>
      </c>
      <c r="E488" s="661" t="s">
        <v>6059</v>
      </c>
      <c r="F488" s="664">
        <v>4</v>
      </c>
      <c r="G488" s="664">
        <v>32898.32</v>
      </c>
      <c r="H488" s="664">
        <v>1</v>
      </c>
      <c r="I488" s="664">
        <v>8224.58</v>
      </c>
      <c r="J488" s="664">
        <v>3</v>
      </c>
      <c r="K488" s="664">
        <v>24673.74</v>
      </c>
      <c r="L488" s="664">
        <v>0.75</v>
      </c>
      <c r="M488" s="664">
        <v>8224.58</v>
      </c>
      <c r="N488" s="664">
        <v>5</v>
      </c>
      <c r="O488" s="664">
        <v>41122.899999999994</v>
      </c>
      <c r="P488" s="677">
        <v>1.2499999999999998</v>
      </c>
      <c r="Q488" s="665">
        <v>8224.5799999999981</v>
      </c>
    </row>
    <row r="489" spans="1:17" ht="14.4" customHeight="1" x14ac:dyDescent="0.3">
      <c r="A489" s="660" t="s">
        <v>563</v>
      </c>
      <c r="B489" s="661" t="s">
        <v>6395</v>
      </c>
      <c r="C489" s="661" t="s">
        <v>5951</v>
      </c>
      <c r="D489" s="661" t="s">
        <v>6060</v>
      </c>
      <c r="E489" s="661" t="s">
        <v>6061</v>
      </c>
      <c r="F489" s="664">
        <v>1</v>
      </c>
      <c r="G489" s="664">
        <v>9159.3799999999992</v>
      </c>
      <c r="H489" s="664">
        <v>1</v>
      </c>
      <c r="I489" s="664">
        <v>9159.3799999999992</v>
      </c>
      <c r="J489" s="664">
        <v>2</v>
      </c>
      <c r="K489" s="664">
        <v>18318.759999999998</v>
      </c>
      <c r="L489" s="664">
        <v>2</v>
      </c>
      <c r="M489" s="664">
        <v>9159.3799999999992</v>
      </c>
      <c r="N489" s="664"/>
      <c r="O489" s="664"/>
      <c r="P489" s="677"/>
      <c r="Q489" s="665"/>
    </row>
    <row r="490" spans="1:17" ht="14.4" customHeight="1" x14ac:dyDescent="0.3">
      <c r="A490" s="660" t="s">
        <v>563</v>
      </c>
      <c r="B490" s="661" t="s">
        <v>6395</v>
      </c>
      <c r="C490" s="661" t="s">
        <v>5951</v>
      </c>
      <c r="D490" s="661" t="s">
        <v>6443</v>
      </c>
      <c r="E490" s="661" t="s">
        <v>6061</v>
      </c>
      <c r="F490" s="664">
        <v>3</v>
      </c>
      <c r="G490" s="664">
        <v>41298.06</v>
      </c>
      <c r="H490" s="664">
        <v>1</v>
      </c>
      <c r="I490" s="664">
        <v>13766.019999999999</v>
      </c>
      <c r="J490" s="664">
        <v>3</v>
      </c>
      <c r="K490" s="664">
        <v>41298.06</v>
      </c>
      <c r="L490" s="664">
        <v>1</v>
      </c>
      <c r="M490" s="664">
        <v>13766.019999999999</v>
      </c>
      <c r="N490" s="664"/>
      <c r="O490" s="664"/>
      <c r="P490" s="677"/>
      <c r="Q490" s="665"/>
    </row>
    <row r="491" spans="1:17" ht="14.4" customHeight="1" x14ac:dyDescent="0.3">
      <c r="A491" s="660" t="s">
        <v>563</v>
      </c>
      <c r="B491" s="661" t="s">
        <v>6395</v>
      </c>
      <c r="C491" s="661" t="s">
        <v>5951</v>
      </c>
      <c r="D491" s="661" t="s">
        <v>6062</v>
      </c>
      <c r="E491" s="661" t="s">
        <v>6063</v>
      </c>
      <c r="F491" s="664">
        <v>46</v>
      </c>
      <c r="G491" s="664">
        <v>57207.44</v>
      </c>
      <c r="H491" s="664">
        <v>1</v>
      </c>
      <c r="I491" s="664">
        <v>1243.6400000000001</v>
      </c>
      <c r="J491" s="664">
        <v>25</v>
      </c>
      <c r="K491" s="664">
        <v>31091</v>
      </c>
      <c r="L491" s="664">
        <v>0.54347826086956519</v>
      </c>
      <c r="M491" s="664">
        <v>1243.6400000000001</v>
      </c>
      <c r="N491" s="664">
        <v>36</v>
      </c>
      <c r="O491" s="664">
        <v>44771.039999999994</v>
      </c>
      <c r="P491" s="677">
        <v>0.78260869565217372</v>
      </c>
      <c r="Q491" s="665">
        <v>1243.6399999999999</v>
      </c>
    </row>
    <row r="492" spans="1:17" ht="14.4" customHeight="1" x14ac:dyDescent="0.3">
      <c r="A492" s="660" t="s">
        <v>563</v>
      </c>
      <c r="B492" s="661" t="s">
        <v>6395</v>
      </c>
      <c r="C492" s="661" t="s">
        <v>5951</v>
      </c>
      <c r="D492" s="661" t="s">
        <v>6064</v>
      </c>
      <c r="E492" s="661" t="s">
        <v>6065</v>
      </c>
      <c r="F492" s="664">
        <v>2</v>
      </c>
      <c r="G492" s="664">
        <v>32274.44</v>
      </c>
      <c r="H492" s="664">
        <v>1</v>
      </c>
      <c r="I492" s="664">
        <v>16137.22</v>
      </c>
      <c r="J492" s="664">
        <v>2</v>
      </c>
      <c r="K492" s="664">
        <v>32274.44</v>
      </c>
      <c r="L492" s="664">
        <v>1</v>
      </c>
      <c r="M492" s="664">
        <v>16137.22</v>
      </c>
      <c r="N492" s="664">
        <v>2</v>
      </c>
      <c r="O492" s="664">
        <v>32274.44</v>
      </c>
      <c r="P492" s="677">
        <v>1</v>
      </c>
      <c r="Q492" s="665">
        <v>16137.22</v>
      </c>
    </row>
    <row r="493" spans="1:17" ht="14.4" customHeight="1" x14ac:dyDescent="0.3">
      <c r="A493" s="660" t="s">
        <v>563</v>
      </c>
      <c r="B493" s="661" t="s">
        <v>6395</v>
      </c>
      <c r="C493" s="661" t="s">
        <v>5951</v>
      </c>
      <c r="D493" s="661" t="s">
        <v>6066</v>
      </c>
      <c r="E493" s="661" t="s">
        <v>6067</v>
      </c>
      <c r="F493" s="664">
        <v>7</v>
      </c>
      <c r="G493" s="664">
        <v>11606</v>
      </c>
      <c r="H493" s="664">
        <v>1</v>
      </c>
      <c r="I493" s="664">
        <v>1658</v>
      </c>
      <c r="J493" s="664">
        <v>8</v>
      </c>
      <c r="K493" s="664">
        <v>13264</v>
      </c>
      <c r="L493" s="664">
        <v>1.1428571428571428</v>
      </c>
      <c r="M493" s="664">
        <v>1658</v>
      </c>
      <c r="N493" s="664">
        <v>4</v>
      </c>
      <c r="O493" s="664">
        <v>6632</v>
      </c>
      <c r="P493" s="677">
        <v>0.5714285714285714</v>
      </c>
      <c r="Q493" s="665">
        <v>1658</v>
      </c>
    </row>
    <row r="494" spans="1:17" ht="14.4" customHeight="1" x14ac:dyDescent="0.3">
      <c r="A494" s="660" t="s">
        <v>563</v>
      </c>
      <c r="B494" s="661" t="s">
        <v>6395</v>
      </c>
      <c r="C494" s="661" t="s">
        <v>5951</v>
      </c>
      <c r="D494" s="661" t="s">
        <v>6444</v>
      </c>
      <c r="E494" s="661" t="s">
        <v>6445</v>
      </c>
      <c r="F494" s="664"/>
      <c r="G494" s="664"/>
      <c r="H494" s="664"/>
      <c r="I494" s="664"/>
      <c r="J494" s="664"/>
      <c r="K494" s="664"/>
      <c r="L494" s="664"/>
      <c r="M494" s="664"/>
      <c r="N494" s="664">
        <v>6</v>
      </c>
      <c r="O494" s="664">
        <v>8563.68</v>
      </c>
      <c r="P494" s="677"/>
      <c r="Q494" s="665">
        <v>1427.28</v>
      </c>
    </row>
    <row r="495" spans="1:17" ht="14.4" customHeight="1" x14ac:dyDescent="0.3">
      <c r="A495" s="660" t="s">
        <v>563</v>
      </c>
      <c r="B495" s="661" t="s">
        <v>6395</v>
      </c>
      <c r="C495" s="661" t="s">
        <v>5951</v>
      </c>
      <c r="D495" s="661" t="s">
        <v>6446</v>
      </c>
      <c r="E495" s="661" t="s">
        <v>6447</v>
      </c>
      <c r="F495" s="664"/>
      <c r="G495" s="664"/>
      <c r="H495" s="664"/>
      <c r="I495" s="664"/>
      <c r="J495" s="664">
        <v>1</v>
      </c>
      <c r="K495" s="664">
        <v>8449.4699999999993</v>
      </c>
      <c r="L495" s="664"/>
      <c r="M495" s="664">
        <v>8449.4699999999993</v>
      </c>
      <c r="N495" s="664">
        <v>1</v>
      </c>
      <c r="O495" s="664">
        <v>8449.4699999999993</v>
      </c>
      <c r="P495" s="677"/>
      <c r="Q495" s="665">
        <v>8449.4699999999993</v>
      </c>
    </row>
    <row r="496" spans="1:17" ht="14.4" customHeight="1" x14ac:dyDescent="0.3">
      <c r="A496" s="660" t="s">
        <v>563</v>
      </c>
      <c r="B496" s="661" t="s">
        <v>6395</v>
      </c>
      <c r="C496" s="661" t="s">
        <v>5951</v>
      </c>
      <c r="D496" s="661" t="s">
        <v>6069</v>
      </c>
      <c r="E496" s="661" t="s">
        <v>6070</v>
      </c>
      <c r="F496" s="664">
        <v>37</v>
      </c>
      <c r="G496" s="664">
        <v>41528.06</v>
      </c>
      <c r="H496" s="664">
        <v>1</v>
      </c>
      <c r="I496" s="664">
        <v>1122.3799999999999</v>
      </c>
      <c r="J496" s="664">
        <v>69</v>
      </c>
      <c r="K496" s="664">
        <v>77444.22</v>
      </c>
      <c r="L496" s="664">
        <v>1.8648648648648649</v>
      </c>
      <c r="M496" s="664">
        <v>1122.3800000000001</v>
      </c>
      <c r="N496" s="664"/>
      <c r="O496" s="664"/>
      <c r="P496" s="677"/>
      <c r="Q496" s="665"/>
    </row>
    <row r="497" spans="1:17" ht="14.4" customHeight="1" x14ac:dyDescent="0.3">
      <c r="A497" s="660" t="s">
        <v>563</v>
      </c>
      <c r="B497" s="661" t="s">
        <v>6395</v>
      </c>
      <c r="C497" s="661" t="s">
        <v>5951</v>
      </c>
      <c r="D497" s="661" t="s">
        <v>6071</v>
      </c>
      <c r="E497" s="661" t="s">
        <v>6072</v>
      </c>
      <c r="F497" s="664">
        <v>20</v>
      </c>
      <c r="G497" s="664">
        <v>35752</v>
      </c>
      <c r="H497" s="664">
        <v>1</v>
      </c>
      <c r="I497" s="664">
        <v>1787.6</v>
      </c>
      <c r="J497" s="664">
        <v>35</v>
      </c>
      <c r="K497" s="664">
        <v>62566</v>
      </c>
      <c r="L497" s="664">
        <v>1.75</v>
      </c>
      <c r="M497" s="664">
        <v>1787.6</v>
      </c>
      <c r="N497" s="664">
        <v>45</v>
      </c>
      <c r="O497" s="664">
        <v>80442</v>
      </c>
      <c r="P497" s="677">
        <v>2.25</v>
      </c>
      <c r="Q497" s="665">
        <v>1787.6</v>
      </c>
    </row>
    <row r="498" spans="1:17" ht="14.4" customHeight="1" x14ac:dyDescent="0.3">
      <c r="A498" s="660" t="s">
        <v>563</v>
      </c>
      <c r="B498" s="661" t="s">
        <v>6395</v>
      </c>
      <c r="C498" s="661" t="s">
        <v>5951</v>
      </c>
      <c r="D498" s="661" t="s">
        <v>6073</v>
      </c>
      <c r="E498" s="661" t="s">
        <v>6074</v>
      </c>
      <c r="F498" s="664"/>
      <c r="G498" s="664"/>
      <c r="H498" s="664"/>
      <c r="I498" s="664"/>
      <c r="J498" s="664">
        <v>1</v>
      </c>
      <c r="K498" s="664">
        <v>72421.09</v>
      </c>
      <c r="L498" s="664"/>
      <c r="M498" s="664">
        <v>72421.09</v>
      </c>
      <c r="N498" s="664"/>
      <c r="O498" s="664"/>
      <c r="P498" s="677"/>
      <c r="Q498" s="665"/>
    </row>
    <row r="499" spans="1:17" ht="14.4" customHeight="1" x14ac:dyDescent="0.3">
      <c r="A499" s="660" t="s">
        <v>563</v>
      </c>
      <c r="B499" s="661" t="s">
        <v>6395</v>
      </c>
      <c r="C499" s="661" t="s">
        <v>5951</v>
      </c>
      <c r="D499" s="661" t="s">
        <v>6080</v>
      </c>
      <c r="E499" s="661" t="s">
        <v>6081</v>
      </c>
      <c r="F499" s="664"/>
      <c r="G499" s="664"/>
      <c r="H499" s="664"/>
      <c r="I499" s="664"/>
      <c r="J499" s="664">
        <v>3</v>
      </c>
      <c r="K499" s="664">
        <v>37500</v>
      </c>
      <c r="L499" s="664"/>
      <c r="M499" s="664">
        <v>12500</v>
      </c>
      <c r="N499" s="664">
        <v>1</v>
      </c>
      <c r="O499" s="664">
        <v>12500</v>
      </c>
      <c r="P499" s="677"/>
      <c r="Q499" s="665">
        <v>12500</v>
      </c>
    </row>
    <row r="500" spans="1:17" ht="14.4" customHeight="1" x14ac:dyDescent="0.3">
      <c r="A500" s="660" t="s">
        <v>563</v>
      </c>
      <c r="B500" s="661" t="s">
        <v>6395</v>
      </c>
      <c r="C500" s="661" t="s">
        <v>5951</v>
      </c>
      <c r="D500" s="661" t="s">
        <v>6082</v>
      </c>
      <c r="E500" s="661" t="s">
        <v>6083</v>
      </c>
      <c r="F500" s="664">
        <v>1</v>
      </c>
      <c r="G500" s="664">
        <v>57507</v>
      </c>
      <c r="H500" s="664">
        <v>1</v>
      </c>
      <c r="I500" s="664">
        <v>57507</v>
      </c>
      <c r="J500" s="664"/>
      <c r="K500" s="664"/>
      <c r="L500" s="664"/>
      <c r="M500" s="664"/>
      <c r="N500" s="664">
        <v>1</v>
      </c>
      <c r="O500" s="664">
        <v>57507</v>
      </c>
      <c r="P500" s="677">
        <v>1</v>
      </c>
      <c r="Q500" s="665">
        <v>57507</v>
      </c>
    </row>
    <row r="501" spans="1:17" ht="14.4" customHeight="1" x14ac:dyDescent="0.3">
      <c r="A501" s="660" t="s">
        <v>563</v>
      </c>
      <c r="B501" s="661" t="s">
        <v>6395</v>
      </c>
      <c r="C501" s="661" t="s">
        <v>5951</v>
      </c>
      <c r="D501" s="661" t="s">
        <v>6086</v>
      </c>
      <c r="E501" s="661" t="s">
        <v>6087</v>
      </c>
      <c r="F501" s="664">
        <v>1</v>
      </c>
      <c r="G501" s="664">
        <v>13690.36</v>
      </c>
      <c r="H501" s="664">
        <v>1</v>
      </c>
      <c r="I501" s="664">
        <v>13690.36</v>
      </c>
      <c r="J501" s="664">
        <v>6</v>
      </c>
      <c r="K501" s="664">
        <v>82142.16</v>
      </c>
      <c r="L501" s="664">
        <v>6</v>
      </c>
      <c r="M501" s="664">
        <v>13690.36</v>
      </c>
      <c r="N501" s="664"/>
      <c r="O501" s="664"/>
      <c r="P501" s="677"/>
      <c r="Q501" s="665"/>
    </row>
    <row r="502" spans="1:17" ht="14.4" customHeight="1" x14ac:dyDescent="0.3">
      <c r="A502" s="660" t="s">
        <v>563</v>
      </c>
      <c r="B502" s="661" t="s">
        <v>6395</v>
      </c>
      <c r="C502" s="661" t="s">
        <v>5951</v>
      </c>
      <c r="D502" s="661" t="s">
        <v>6088</v>
      </c>
      <c r="E502" s="661" t="s">
        <v>6089</v>
      </c>
      <c r="F502" s="664">
        <v>2</v>
      </c>
      <c r="G502" s="664">
        <v>38800</v>
      </c>
      <c r="H502" s="664">
        <v>1</v>
      </c>
      <c r="I502" s="664">
        <v>19400</v>
      </c>
      <c r="J502" s="664">
        <v>2</v>
      </c>
      <c r="K502" s="664">
        <v>38800</v>
      </c>
      <c r="L502" s="664">
        <v>1</v>
      </c>
      <c r="M502" s="664">
        <v>19400</v>
      </c>
      <c r="N502" s="664"/>
      <c r="O502" s="664"/>
      <c r="P502" s="677"/>
      <c r="Q502" s="665"/>
    </row>
    <row r="503" spans="1:17" ht="14.4" customHeight="1" x14ac:dyDescent="0.3">
      <c r="A503" s="660" t="s">
        <v>563</v>
      </c>
      <c r="B503" s="661" t="s">
        <v>6395</v>
      </c>
      <c r="C503" s="661" t="s">
        <v>5951</v>
      </c>
      <c r="D503" s="661" t="s">
        <v>6092</v>
      </c>
      <c r="E503" s="661" t="s">
        <v>6093</v>
      </c>
      <c r="F503" s="664"/>
      <c r="G503" s="664"/>
      <c r="H503" s="664"/>
      <c r="I503" s="664"/>
      <c r="J503" s="664">
        <v>2</v>
      </c>
      <c r="K503" s="664">
        <v>4974.54</v>
      </c>
      <c r="L503" s="664"/>
      <c r="M503" s="664">
        <v>2487.27</v>
      </c>
      <c r="N503" s="664">
        <v>1</v>
      </c>
      <c r="O503" s="664">
        <v>2487.27</v>
      </c>
      <c r="P503" s="677"/>
      <c r="Q503" s="665">
        <v>2487.27</v>
      </c>
    </row>
    <row r="504" spans="1:17" ht="14.4" customHeight="1" x14ac:dyDescent="0.3">
      <c r="A504" s="660" t="s">
        <v>563</v>
      </c>
      <c r="B504" s="661" t="s">
        <v>6395</v>
      </c>
      <c r="C504" s="661" t="s">
        <v>5951</v>
      </c>
      <c r="D504" s="661" t="s">
        <v>6098</v>
      </c>
      <c r="E504" s="661" t="s">
        <v>6099</v>
      </c>
      <c r="F504" s="664"/>
      <c r="G504" s="664"/>
      <c r="H504" s="664"/>
      <c r="I504" s="664"/>
      <c r="J504" s="664">
        <v>3</v>
      </c>
      <c r="K504" s="664">
        <v>26051.07</v>
      </c>
      <c r="L504" s="664"/>
      <c r="M504" s="664">
        <v>8683.69</v>
      </c>
      <c r="N504" s="664"/>
      <c r="O504" s="664"/>
      <c r="P504" s="677"/>
      <c r="Q504" s="665"/>
    </row>
    <row r="505" spans="1:17" ht="14.4" customHeight="1" x14ac:dyDescent="0.3">
      <c r="A505" s="660" t="s">
        <v>563</v>
      </c>
      <c r="B505" s="661" t="s">
        <v>6395</v>
      </c>
      <c r="C505" s="661" t="s">
        <v>5951</v>
      </c>
      <c r="D505" s="661" t="s">
        <v>6448</v>
      </c>
      <c r="E505" s="661"/>
      <c r="F505" s="664">
        <v>1</v>
      </c>
      <c r="G505" s="664">
        <v>181500</v>
      </c>
      <c r="H505" s="664">
        <v>1</v>
      </c>
      <c r="I505" s="664">
        <v>181500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563</v>
      </c>
      <c r="B506" s="661" t="s">
        <v>6395</v>
      </c>
      <c r="C506" s="661" t="s">
        <v>5951</v>
      </c>
      <c r="D506" s="661" t="s">
        <v>6106</v>
      </c>
      <c r="E506" s="661" t="s">
        <v>6107</v>
      </c>
      <c r="F506" s="664"/>
      <c r="G506" s="664"/>
      <c r="H506" s="664"/>
      <c r="I506" s="664"/>
      <c r="J506" s="664">
        <v>1</v>
      </c>
      <c r="K506" s="664">
        <v>1430.18</v>
      </c>
      <c r="L506" s="664"/>
      <c r="M506" s="664">
        <v>1430.18</v>
      </c>
      <c r="N506" s="664"/>
      <c r="O506" s="664"/>
      <c r="P506" s="677"/>
      <c r="Q506" s="665"/>
    </row>
    <row r="507" spans="1:17" ht="14.4" customHeight="1" x14ac:dyDescent="0.3">
      <c r="A507" s="660" t="s">
        <v>563</v>
      </c>
      <c r="B507" s="661" t="s">
        <v>6395</v>
      </c>
      <c r="C507" s="661" t="s">
        <v>5951</v>
      </c>
      <c r="D507" s="661" t="s">
        <v>6112</v>
      </c>
      <c r="E507" s="661" t="s">
        <v>6113</v>
      </c>
      <c r="F507" s="664"/>
      <c r="G507" s="664"/>
      <c r="H507" s="664"/>
      <c r="I507" s="664"/>
      <c r="J507" s="664">
        <v>4</v>
      </c>
      <c r="K507" s="664">
        <v>28361.119999999999</v>
      </c>
      <c r="L507" s="664"/>
      <c r="M507" s="664">
        <v>7090.28</v>
      </c>
      <c r="N507" s="664">
        <v>2</v>
      </c>
      <c r="O507" s="664">
        <v>14180.56</v>
      </c>
      <c r="P507" s="677"/>
      <c r="Q507" s="665">
        <v>7090.28</v>
      </c>
    </row>
    <row r="508" spans="1:17" ht="14.4" customHeight="1" x14ac:dyDescent="0.3">
      <c r="A508" s="660" t="s">
        <v>563</v>
      </c>
      <c r="B508" s="661" t="s">
        <v>6395</v>
      </c>
      <c r="C508" s="661" t="s">
        <v>5951</v>
      </c>
      <c r="D508" s="661" t="s">
        <v>6449</v>
      </c>
      <c r="E508" s="661" t="s">
        <v>6450</v>
      </c>
      <c r="F508" s="664"/>
      <c r="G508" s="664"/>
      <c r="H508" s="664"/>
      <c r="I508" s="664"/>
      <c r="J508" s="664"/>
      <c r="K508" s="664"/>
      <c r="L508" s="664"/>
      <c r="M508" s="664"/>
      <c r="N508" s="664">
        <v>1</v>
      </c>
      <c r="O508" s="664">
        <v>52000</v>
      </c>
      <c r="P508" s="677"/>
      <c r="Q508" s="665">
        <v>52000</v>
      </c>
    </row>
    <row r="509" spans="1:17" ht="14.4" customHeight="1" x14ac:dyDescent="0.3">
      <c r="A509" s="660" t="s">
        <v>563</v>
      </c>
      <c r="B509" s="661" t="s">
        <v>6395</v>
      </c>
      <c r="C509" s="661" t="s">
        <v>5951</v>
      </c>
      <c r="D509" s="661" t="s">
        <v>6451</v>
      </c>
      <c r="E509" s="661" t="s">
        <v>6452</v>
      </c>
      <c r="F509" s="664"/>
      <c r="G509" s="664"/>
      <c r="H509" s="664"/>
      <c r="I509" s="664"/>
      <c r="J509" s="664"/>
      <c r="K509" s="664"/>
      <c r="L509" s="664"/>
      <c r="M509" s="664"/>
      <c r="N509" s="664">
        <v>1</v>
      </c>
      <c r="O509" s="664">
        <v>20508.599999999999</v>
      </c>
      <c r="P509" s="677"/>
      <c r="Q509" s="665">
        <v>20508.599999999999</v>
      </c>
    </row>
    <row r="510" spans="1:17" ht="14.4" customHeight="1" x14ac:dyDescent="0.3">
      <c r="A510" s="660" t="s">
        <v>563</v>
      </c>
      <c r="B510" s="661" t="s">
        <v>6395</v>
      </c>
      <c r="C510" s="661" t="s">
        <v>5951</v>
      </c>
      <c r="D510" s="661" t="s">
        <v>6453</v>
      </c>
      <c r="E510" s="661" t="s">
        <v>6429</v>
      </c>
      <c r="F510" s="664">
        <v>1</v>
      </c>
      <c r="G510" s="664">
        <v>12900</v>
      </c>
      <c r="H510" s="664">
        <v>1</v>
      </c>
      <c r="I510" s="664">
        <v>12900</v>
      </c>
      <c r="J510" s="664">
        <v>1</v>
      </c>
      <c r="K510" s="664">
        <v>12900</v>
      </c>
      <c r="L510" s="664">
        <v>1</v>
      </c>
      <c r="M510" s="664">
        <v>12900</v>
      </c>
      <c r="N510" s="664"/>
      <c r="O510" s="664"/>
      <c r="P510" s="677"/>
      <c r="Q510" s="665"/>
    </row>
    <row r="511" spans="1:17" ht="14.4" customHeight="1" x14ac:dyDescent="0.3">
      <c r="A511" s="660" t="s">
        <v>563</v>
      </c>
      <c r="B511" s="661" t="s">
        <v>6395</v>
      </c>
      <c r="C511" s="661" t="s">
        <v>5737</v>
      </c>
      <c r="D511" s="661" t="s">
        <v>6454</v>
      </c>
      <c r="E511" s="661" t="s">
        <v>6455</v>
      </c>
      <c r="F511" s="664">
        <v>420</v>
      </c>
      <c r="G511" s="664">
        <v>13425572</v>
      </c>
      <c r="H511" s="664">
        <v>1</v>
      </c>
      <c r="I511" s="664">
        <v>31965.647619047621</v>
      </c>
      <c r="J511" s="664">
        <v>529</v>
      </c>
      <c r="K511" s="664">
        <v>16910014</v>
      </c>
      <c r="L511" s="664">
        <v>1.2595376941853949</v>
      </c>
      <c r="M511" s="664">
        <v>31966</v>
      </c>
      <c r="N511" s="664">
        <v>449</v>
      </c>
      <c r="O511" s="664">
        <v>14352734</v>
      </c>
      <c r="P511" s="677">
        <v>1.0690594039494183</v>
      </c>
      <c r="Q511" s="665">
        <v>31966</v>
      </c>
    </row>
    <row r="512" spans="1:17" ht="14.4" customHeight="1" x14ac:dyDescent="0.3">
      <c r="A512" s="660" t="s">
        <v>563</v>
      </c>
      <c r="B512" s="661" t="s">
        <v>6395</v>
      </c>
      <c r="C512" s="661" t="s">
        <v>5737</v>
      </c>
      <c r="D512" s="661" t="s">
        <v>6456</v>
      </c>
      <c r="E512" s="661" t="s">
        <v>6457</v>
      </c>
      <c r="F512" s="664">
        <v>12</v>
      </c>
      <c r="G512" s="664">
        <v>142762</v>
      </c>
      <c r="H512" s="664">
        <v>1</v>
      </c>
      <c r="I512" s="664">
        <v>11896.833333333334</v>
      </c>
      <c r="J512" s="664">
        <v>15</v>
      </c>
      <c r="K512" s="664">
        <v>178455</v>
      </c>
      <c r="L512" s="664">
        <v>1.2500175116627674</v>
      </c>
      <c r="M512" s="664">
        <v>11897</v>
      </c>
      <c r="N512" s="664">
        <v>2</v>
      </c>
      <c r="O512" s="664">
        <v>23794</v>
      </c>
      <c r="P512" s="677">
        <v>0.16666900155503567</v>
      </c>
      <c r="Q512" s="665">
        <v>11897</v>
      </c>
    </row>
    <row r="513" spans="1:17" ht="14.4" customHeight="1" x14ac:dyDescent="0.3">
      <c r="A513" s="660" t="s">
        <v>563</v>
      </c>
      <c r="B513" s="661" t="s">
        <v>6395</v>
      </c>
      <c r="C513" s="661" t="s">
        <v>5737</v>
      </c>
      <c r="D513" s="661" t="s">
        <v>5740</v>
      </c>
      <c r="E513" s="661" t="s">
        <v>5741</v>
      </c>
      <c r="F513" s="664">
        <v>13</v>
      </c>
      <c r="G513" s="664">
        <v>8489</v>
      </c>
      <c r="H513" s="664">
        <v>1</v>
      </c>
      <c r="I513" s="664">
        <v>653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563</v>
      </c>
      <c r="B514" s="661" t="s">
        <v>6395</v>
      </c>
      <c r="C514" s="661" t="s">
        <v>5737</v>
      </c>
      <c r="D514" s="661" t="s">
        <v>5819</v>
      </c>
      <c r="E514" s="661" t="s">
        <v>5820</v>
      </c>
      <c r="F514" s="664">
        <v>4</v>
      </c>
      <c r="G514" s="664">
        <v>928</v>
      </c>
      <c r="H514" s="664">
        <v>1</v>
      </c>
      <c r="I514" s="664">
        <v>232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563</v>
      </c>
      <c r="B515" s="661" t="s">
        <v>6395</v>
      </c>
      <c r="C515" s="661" t="s">
        <v>5737</v>
      </c>
      <c r="D515" s="661" t="s">
        <v>6134</v>
      </c>
      <c r="E515" s="661" t="s">
        <v>6135</v>
      </c>
      <c r="F515" s="664"/>
      <c r="G515" s="664"/>
      <c r="H515" s="664"/>
      <c r="I515" s="664"/>
      <c r="J515" s="664">
        <v>1</v>
      </c>
      <c r="K515" s="664">
        <v>815</v>
      </c>
      <c r="L515" s="664"/>
      <c r="M515" s="664">
        <v>815</v>
      </c>
      <c r="N515" s="664"/>
      <c r="O515" s="664"/>
      <c r="P515" s="677"/>
      <c r="Q515" s="665"/>
    </row>
    <row r="516" spans="1:17" ht="14.4" customHeight="1" x14ac:dyDescent="0.3">
      <c r="A516" s="660" t="s">
        <v>563</v>
      </c>
      <c r="B516" s="661" t="s">
        <v>6395</v>
      </c>
      <c r="C516" s="661" t="s">
        <v>5737</v>
      </c>
      <c r="D516" s="661" t="s">
        <v>6458</v>
      </c>
      <c r="E516" s="661" t="s">
        <v>6459</v>
      </c>
      <c r="F516" s="664">
        <v>28</v>
      </c>
      <c r="G516" s="664">
        <v>260960</v>
      </c>
      <c r="H516" s="664">
        <v>1</v>
      </c>
      <c r="I516" s="664">
        <v>9320</v>
      </c>
      <c r="J516" s="664">
        <v>34</v>
      </c>
      <c r="K516" s="664">
        <v>316880</v>
      </c>
      <c r="L516" s="664">
        <v>1.2142857142857142</v>
      </c>
      <c r="M516" s="664">
        <v>9320</v>
      </c>
      <c r="N516" s="664">
        <v>19</v>
      </c>
      <c r="O516" s="664">
        <v>177080</v>
      </c>
      <c r="P516" s="677">
        <v>0.6785714285714286</v>
      </c>
      <c r="Q516" s="665">
        <v>9320</v>
      </c>
    </row>
    <row r="517" spans="1:17" ht="14.4" customHeight="1" x14ac:dyDescent="0.3">
      <c r="A517" s="660" t="s">
        <v>563</v>
      </c>
      <c r="B517" s="661" t="s">
        <v>6395</v>
      </c>
      <c r="C517" s="661" t="s">
        <v>5737</v>
      </c>
      <c r="D517" s="661" t="s">
        <v>6146</v>
      </c>
      <c r="E517" s="661" t="s">
        <v>6147</v>
      </c>
      <c r="F517" s="664">
        <v>0</v>
      </c>
      <c r="G517" s="664">
        <v>0</v>
      </c>
      <c r="H517" s="664"/>
      <c r="I517" s="664"/>
      <c r="J517" s="664">
        <v>0</v>
      </c>
      <c r="K517" s="664">
        <v>0</v>
      </c>
      <c r="L517" s="664"/>
      <c r="M517" s="664"/>
      <c r="N517" s="664">
        <v>0</v>
      </c>
      <c r="O517" s="664">
        <v>0</v>
      </c>
      <c r="P517" s="677"/>
      <c r="Q517" s="665"/>
    </row>
    <row r="518" spans="1:17" ht="14.4" customHeight="1" x14ac:dyDescent="0.3">
      <c r="A518" s="660" t="s">
        <v>563</v>
      </c>
      <c r="B518" s="661" t="s">
        <v>6395</v>
      </c>
      <c r="C518" s="661" t="s">
        <v>5737</v>
      </c>
      <c r="D518" s="661" t="s">
        <v>6148</v>
      </c>
      <c r="E518" s="661" t="s">
        <v>6149</v>
      </c>
      <c r="F518" s="664">
        <v>431</v>
      </c>
      <c r="G518" s="664">
        <v>0</v>
      </c>
      <c r="H518" s="664"/>
      <c r="I518" s="664">
        <v>0</v>
      </c>
      <c r="J518" s="664">
        <v>668</v>
      </c>
      <c r="K518" s="664">
        <v>0</v>
      </c>
      <c r="L518" s="664"/>
      <c r="M518" s="664">
        <v>0</v>
      </c>
      <c r="N518" s="664">
        <v>451</v>
      </c>
      <c r="O518" s="664">
        <v>0</v>
      </c>
      <c r="P518" s="677"/>
      <c r="Q518" s="665">
        <v>0</v>
      </c>
    </row>
    <row r="519" spans="1:17" ht="14.4" customHeight="1" x14ac:dyDescent="0.3">
      <c r="A519" s="660" t="s">
        <v>563</v>
      </c>
      <c r="B519" s="661" t="s">
        <v>6395</v>
      </c>
      <c r="C519" s="661" t="s">
        <v>5737</v>
      </c>
      <c r="D519" s="661" t="s">
        <v>6460</v>
      </c>
      <c r="E519" s="661" t="s">
        <v>6461</v>
      </c>
      <c r="F519" s="664">
        <v>6</v>
      </c>
      <c r="G519" s="664">
        <v>0</v>
      </c>
      <c r="H519" s="664"/>
      <c r="I519" s="664">
        <v>0</v>
      </c>
      <c r="J519" s="664">
        <v>2</v>
      </c>
      <c r="K519" s="664">
        <v>0</v>
      </c>
      <c r="L519" s="664"/>
      <c r="M519" s="664">
        <v>0</v>
      </c>
      <c r="N519" s="664">
        <v>3</v>
      </c>
      <c r="O519" s="664">
        <v>0</v>
      </c>
      <c r="P519" s="677"/>
      <c r="Q519" s="665">
        <v>0</v>
      </c>
    </row>
    <row r="520" spans="1:17" ht="14.4" customHeight="1" x14ac:dyDescent="0.3">
      <c r="A520" s="660" t="s">
        <v>563</v>
      </c>
      <c r="B520" s="661" t="s">
        <v>6395</v>
      </c>
      <c r="C520" s="661" t="s">
        <v>5737</v>
      </c>
      <c r="D520" s="661" t="s">
        <v>6150</v>
      </c>
      <c r="E520" s="661" t="s">
        <v>6151</v>
      </c>
      <c r="F520" s="664">
        <v>1</v>
      </c>
      <c r="G520" s="664">
        <v>0</v>
      </c>
      <c r="H520" s="664"/>
      <c r="I520" s="664">
        <v>0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563</v>
      </c>
      <c r="B521" s="661" t="s">
        <v>6395</v>
      </c>
      <c r="C521" s="661" t="s">
        <v>5737</v>
      </c>
      <c r="D521" s="661" t="s">
        <v>6462</v>
      </c>
      <c r="E521" s="661" t="s">
        <v>6461</v>
      </c>
      <c r="F521" s="664">
        <v>1</v>
      </c>
      <c r="G521" s="664">
        <v>0</v>
      </c>
      <c r="H521" s="664"/>
      <c r="I521" s="664">
        <v>0</v>
      </c>
      <c r="J521" s="664"/>
      <c r="K521" s="664"/>
      <c r="L521" s="664"/>
      <c r="M521" s="664"/>
      <c r="N521" s="664"/>
      <c r="O521" s="664"/>
      <c r="P521" s="677"/>
      <c r="Q521" s="665"/>
    </row>
    <row r="522" spans="1:17" ht="14.4" customHeight="1" x14ac:dyDescent="0.3">
      <c r="A522" s="660" t="s">
        <v>563</v>
      </c>
      <c r="B522" s="661" t="s">
        <v>6395</v>
      </c>
      <c r="C522" s="661" t="s">
        <v>5737</v>
      </c>
      <c r="D522" s="661" t="s">
        <v>6237</v>
      </c>
      <c r="E522" s="661" t="s">
        <v>6238</v>
      </c>
      <c r="F522" s="664">
        <v>145</v>
      </c>
      <c r="G522" s="664">
        <v>0</v>
      </c>
      <c r="H522" s="664"/>
      <c r="I522" s="664">
        <v>0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563</v>
      </c>
      <c r="B523" s="661" t="s">
        <v>6395</v>
      </c>
      <c r="C523" s="661" t="s">
        <v>5737</v>
      </c>
      <c r="D523" s="661" t="s">
        <v>6463</v>
      </c>
      <c r="E523" s="661" t="s">
        <v>6461</v>
      </c>
      <c r="F523" s="664">
        <v>3</v>
      </c>
      <c r="G523" s="664">
        <v>0</v>
      </c>
      <c r="H523" s="664"/>
      <c r="I523" s="664">
        <v>0</v>
      </c>
      <c r="J523" s="664">
        <v>6</v>
      </c>
      <c r="K523" s="664">
        <v>0</v>
      </c>
      <c r="L523" s="664"/>
      <c r="M523" s="664">
        <v>0</v>
      </c>
      <c r="N523" s="664">
        <v>3</v>
      </c>
      <c r="O523" s="664">
        <v>0</v>
      </c>
      <c r="P523" s="677"/>
      <c r="Q523" s="665">
        <v>0</v>
      </c>
    </row>
    <row r="524" spans="1:17" ht="14.4" customHeight="1" x14ac:dyDescent="0.3">
      <c r="A524" s="660" t="s">
        <v>563</v>
      </c>
      <c r="B524" s="661" t="s">
        <v>6395</v>
      </c>
      <c r="C524" s="661" t="s">
        <v>5737</v>
      </c>
      <c r="D524" s="661" t="s">
        <v>5766</v>
      </c>
      <c r="E524" s="661" t="s">
        <v>5767</v>
      </c>
      <c r="F524" s="664">
        <v>3</v>
      </c>
      <c r="G524" s="664">
        <v>981</v>
      </c>
      <c r="H524" s="664">
        <v>1</v>
      </c>
      <c r="I524" s="664">
        <v>327</v>
      </c>
      <c r="J524" s="664"/>
      <c r="K524" s="664"/>
      <c r="L524" s="664"/>
      <c r="M524" s="664"/>
      <c r="N524" s="664"/>
      <c r="O524" s="664"/>
      <c r="P524" s="677"/>
      <c r="Q524" s="665"/>
    </row>
    <row r="525" spans="1:17" ht="14.4" customHeight="1" x14ac:dyDescent="0.3">
      <c r="A525" s="660" t="s">
        <v>563</v>
      </c>
      <c r="B525" s="661" t="s">
        <v>6395</v>
      </c>
      <c r="C525" s="661" t="s">
        <v>5737</v>
      </c>
      <c r="D525" s="661" t="s">
        <v>6464</v>
      </c>
      <c r="E525" s="661" t="s">
        <v>6465</v>
      </c>
      <c r="F525" s="664">
        <v>1</v>
      </c>
      <c r="G525" s="664">
        <v>5476</v>
      </c>
      <c r="H525" s="664">
        <v>1</v>
      </c>
      <c r="I525" s="664">
        <v>5476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563</v>
      </c>
      <c r="B526" s="661" t="s">
        <v>6395</v>
      </c>
      <c r="C526" s="661" t="s">
        <v>5737</v>
      </c>
      <c r="D526" s="661" t="s">
        <v>6251</v>
      </c>
      <c r="E526" s="661" t="s">
        <v>6252</v>
      </c>
      <c r="F526" s="664">
        <v>1</v>
      </c>
      <c r="G526" s="664">
        <v>0</v>
      </c>
      <c r="H526" s="664"/>
      <c r="I526" s="664">
        <v>0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563</v>
      </c>
      <c r="B527" s="661" t="s">
        <v>6395</v>
      </c>
      <c r="C527" s="661" t="s">
        <v>5737</v>
      </c>
      <c r="D527" s="661" t="s">
        <v>6466</v>
      </c>
      <c r="E527" s="661" t="s">
        <v>6467</v>
      </c>
      <c r="F527" s="664">
        <v>103</v>
      </c>
      <c r="G527" s="664">
        <v>2468446</v>
      </c>
      <c r="H527" s="664">
        <v>1</v>
      </c>
      <c r="I527" s="664">
        <v>23965.495145631066</v>
      </c>
      <c r="J527" s="664">
        <v>90</v>
      </c>
      <c r="K527" s="664">
        <v>2156940</v>
      </c>
      <c r="L527" s="664">
        <v>0.87380481485112493</v>
      </c>
      <c r="M527" s="664">
        <v>23966</v>
      </c>
      <c r="N527" s="664">
        <v>35</v>
      </c>
      <c r="O527" s="664">
        <v>838810</v>
      </c>
      <c r="P527" s="677">
        <v>0.33981298355321526</v>
      </c>
      <c r="Q527" s="665">
        <v>23966</v>
      </c>
    </row>
    <row r="528" spans="1:17" ht="14.4" customHeight="1" x14ac:dyDescent="0.3">
      <c r="A528" s="660" t="s">
        <v>563</v>
      </c>
      <c r="B528" s="661" t="s">
        <v>6395</v>
      </c>
      <c r="C528" s="661" t="s">
        <v>5737</v>
      </c>
      <c r="D528" s="661" t="s">
        <v>6468</v>
      </c>
      <c r="E528" s="661" t="s">
        <v>6469</v>
      </c>
      <c r="F528" s="664">
        <v>5</v>
      </c>
      <c r="G528" s="664">
        <v>33372</v>
      </c>
      <c r="H528" s="664">
        <v>1</v>
      </c>
      <c r="I528" s="664">
        <v>6674.4</v>
      </c>
      <c r="J528" s="664">
        <v>5</v>
      </c>
      <c r="K528" s="664">
        <v>33380</v>
      </c>
      <c r="L528" s="664">
        <v>1.0002397219225698</v>
      </c>
      <c r="M528" s="664">
        <v>6676</v>
      </c>
      <c r="N528" s="664"/>
      <c r="O528" s="664"/>
      <c r="P528" s="677"/>
      <c r="Q528" s="665"/>
    </row>
    <row r="529" spans="1:17" ht="14.4" customHeight="1" x14ac:dyDescent="0.3">
      <c r="A529" s="660" t="s">
        <v>563</v>
      </c>
      <c r="B529" s="661" t="s">
        <v>6395</v>
      </c>
      <c r="C529" s="661" t="s">
        <v>5737</v>
      </c>
      <c r="D529" s="661" t="s">
        <v>6470</v>
      </c>
      <c r="E529" s="661" t="s">
        <v>6461</v>
      </c>
      <c r="F529" s="664">
        <v>1</v>
      </c>
      <c r="G529" s="664">
        <v>0</v>
      </c>
      <c r="H529" s="664"/>
      <c r="I529" s="664">
        <v>0</v>
      </c>
      <c r="J529" s="664">
        <v>6</v>
      </c>
      <c r="K529" s="664">
        <v>0</v>
      </c>
      <c r="L529" s="664"/>
      <c r="M529" s="664">
        <v>0</v>
      </c>
      <c r="N529" s="664">
        <v>5</v>
      </c>
      <c r="O529" s="664">
        <v>0</v>
      </c>
      <c r="P529" s="677"/>
      <c r="Q529" s="665">
        <v>0</v>
      </c>
    </row>
    <row r="530" spans="1:17" ht="14.4" customHeight="1" x14ac:dyDescent="0.3">
      <c r="A530" s="660" t="s">
        <v>563</v>
      </c>
      <c r="B530" s="661" t="s">
        <v>6395</v>
      </c>
      <c r="C530" s="661" t="s">
        <v>5737</v>
      </c>
      <c r="D530" s="661" t="s">
        <v>6471</v>
      </c>
      <c r="E530" s="661" t="s">
        <v>6472</v>
      </c>
      <c r="F530" s="664">
        <v>230</v>
      </c>
      <c r="G530" s="664">
        <v>6432076</v>
      </c>
      <c r="H530" s="664">
        <v>1</v>
      </c>
      <c r="I530" s="664">
        <v>27965.547826086957</v>
      </c>
      <c r="J530" s="664">
        <v>240</v>
      </c>
      <c r="K530" s="664">
        <v>6711840</v>
      </c>
      <c r="L530" s="664">
        <v>1.0434951328311419</v>
      </c>
      <c r="M530" s="664">
        <v>27966</v>
      </c>
      <c r="N530" s="664">
        <v>152</v>
      </c>
      <c r="O530" s="664">
        <v>4250832</v>
      </c>
      <c r="P530" s="677">
        <v>0.66088025079305657</v>
      </c>
      <c r="Q530" s="665">
        <v>27966</v>
      </c>
    </row>
    <row r="531" spans="1:17" ht="14.4" customHeight="1" x14ac:dyDescent="0.3">
      <c r="A531" s="660" t="s">
        <v>563</v>
      </c>
      <c r="B531" s="661" t="s">
        <v>6395</v>
      </c>
      <c r="C531" s="661" t="s">
        <v>5737</v>
      </c>
      <c r="D531" s="661" t="s">
        <v>5797</v>
      </c>
      <c r="E531" s="661" t="s">
        <v>5798</v>
      </c>
      <c r="F531" s="664">
        <v>10</v>
      </c>
      <c r="G531" s="664">
        <v>3440</v>
      </c>
      <c r="H531" s="664">
        <v>1</v>
      </c>
      <c r="I531" s="664">
        <v>344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563</v>
      </c>
      <c r="B532" s="661" t="s">
        <v>6395</v>
      </c>
      <c r="C532" s="661" t="s">
        <v>5737</v>
      </c>
      <c r="D532" s="661" t="s">
        <v>5821</v>
      </c>
      <c r="E532" s="661" t="s">
        <v>5822</v>
      </c>
      <c r="F532" s="664">
        <v>28</v>
      </c>
      <c r="G532" s="664">
        <v>9632</v>
      </c>
      <c r="H532" s="664">
        <v>1</v>
      </c>
      <c r="I532" s="664">
        <v>344</v>
      </c>
      <c r="J532" s="664">
        <v>34</v>
      </c>
      <c r="K532" s="664">
        <v>11772</v>
      </c>
      <c r="L532" s="664">
        <v>1.2221760797342194</v>
      </c>
      <c r="M532" s="664">
        <v>346.23529411764707</v>
      </c>
      <c r="N532" s="664">
        <v>47</v>
      </c>
      <c r="O532" s="664">
        <v>16403</v>
      </c>
      <c r="P532" s="677">
        <v>1.7029692691029901</v>
      </c>
      <c r="Q532" s="665">
        <v>349</v>
      </c>
    </row>
    <row r="533" spans="1:17" ht="14.4" customHeight="1" x14ac:dyDescent="0.3">
      <c r="A533" s="660" t="s">
        <v>563</v>
      </c>
      <c r="B533" s="661" t="s">
        <v>6395</v>
      </c>
      <c r="C533" s="661" t="s">
        <v>5737</v>
      </c>
      <c r="D533" s="661" t="s">
        <v>6277</v>
      </c>
      <c r="E533" s="661" t="s">
        <v>6278</v>
      </c>
      <c r="F533" s="664">
        <v>1</v>
      </c>
      <c r="G533" s="664">
        <v>0</v>
      </c>
      <c r="H533" s="664"/>
      <c r="I533" s="664">
        <v>0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563</v>
      </c>
      <c r="B534" s="661" t="s">
        <v>6395</v>
      </c>
      <c r="C534" s="661" t="s">
        <v>5737</v>
      </c>
      <c r="D534" s="661" t="s">
        <v>5823</v>
      </c>
      <c r="E534" s="661" t="s">
        <v>5824</v>
      </c>
      <c r="F534" s="664">
        <v>5</v>
      </c>
      <c r="G534" s="664">
        <v>1160</v>
      </c>
      <c r="H534" s="664">
        <v>1</v>
      </c>
      <c r="I534" s="664">
        <v>232</v>
      </c>
      <c r="J534" s="664">
        <v>19</v>
      </c>
      <c r="K534" s="664">
        <v>4426</v>
      </c>
      <c r="L534" s="664">
        <v>3.8155172413793101</v>
      </c>
      <c r="M534" s="664">
        <v>232.94736842105263</v>
      </c>
      <c r="N534" s="664">
        <v>14</v>
      </c>
      <c r="O534" s="664">
        <v>3290</v>
      </c>
      <c r="P534" s="677">
        <v>2.8362068965517242</v>
      </c>
      <c r="Q534" s="665">
        <v>235</v>
      </c>
    </row>
    <row r="535" spans="1:17" ht="14.4" customHeight="1" x14ac:dyDescent="0.3">
      <c r="A535" s="660" t="s">
        <v>563</v>
      </c>
      <c r="B535" s="661" t="s">
        <v>6395</v>
      </c>
      <c r="C535" s="661" t="s">
        <v>5737</v>
      </c>
      <c r="D535" s="661" t="s">
        <v>6473</v>
      </c>
      <c r="E535" s="661" t="s">
        <v>6461</v>
      </c>
      <c r="F535" s="664">
        <v>4</v>
      </c>
      <c r="G535" s="664">
        <v>0</v>
      </c>
      <c r="H535" s="664"/>
      <c r="I535" s="664">
        <v>0</v>
      </c>
      <c r="J535" s="664">
        <v>4</v>
      </c>
      <c r="K535" s="664">
        <v>0</v>
      </c>
      <c r="L535" s="664"/>
      <c r="M535" s="664">
        <v>0</v>
      </c>
      <c r="N535" s="664"/>
      <c r="O535" s="664"/>
      <c r="P535" s="677"/>
      <c r="Q535" s="665"/>
    </row>
    <row r="536" spans="1:17" ht="14.4" customHeight="1" x14ac:dyDescent="0.3">
      <c r="A536" s="660" t="s">
        <v>563</v>
      </c>
      <c r="B536" s="661" t="s">
        <v>6474</v>
      </c>
      <c r="C536" s="661" t="s">
        <v>5737</v>
      </c>
      <c r="D536" s="661" t="s">
        <v>5760</v>
      </c>
      <c r="E536" s="661" t="s">
        <v>5761</v>
      </c>
      <c r="F536" s="664">
        <v>3</v>
      </c>
      <c r="G536" s="664">
        <v>243</v>
      </c>
      <c r="H536" s="664">
        <v>1</v>
      </c>
      <c r="I536" s="664">
        <v>81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563</v>
      </c>
      <c r="B537" s="661" t="s">
        <v>6474</v>
      </c>
      <c r="C537" s="661" t="s">
        <v>5737</v>
      </c>
      <c r="D537" s="661" t="s">
        <v>6261</v>
      </c>
      <c r="E537" s="661" t="s">
        <v>6262</v>
      </c>
      <c r="F537" s="664"/>
      <c r="G537" s="664"/>
      <c r="H537" s="664"/>
      <c r="I537" s="664"/>
      <c r="J537" s="664">
        <v>1</v>
      </c>
      <c r="K537" s="664">
        <v>845</v>
      </c>
      <c r="L537" s="664"/>
      <c r="M537" s="664">
        <v>845</v>
      </c>
      <c r="N537" s="664"/>
      <c r="O537" s="664"/>
      <c r="P537" s="677"/>
      <c r="Q537" s="665"/>
    </row>
    <row r="538" spans="1:17" ht="14.4" customHeight="1" x14ac:dyDescent="0.3">
      <c r="A538" s="660" t="s">
        <v>563</v>
      </c>
      <c r="B538" s="661" t="s">
        <v>6474</v>
      </c>
      <c r="C538" s="661" t="s">
        <v>5737</v>
      </c>
      <c r="D538" s="661" t="s">
        <v>6475</v>
      </c>
      <c r="E538" s="661" t="s">
        <v>6476</v>
      </c>
      <c r="F538" s="664">
        <v>2</v>
      </c>
      <c r="G538" s="664">
        <v>3058</v>
      </c>
      <c r="H538" s="664">
        <v>1</v>
      </c>
      <c r="I538" s="664">
        <v>1529</v>
      </c>
      <c r="J538" s="664"/>
      <c r="K538" s="664"/>
      <c r="L538" s="664"/>
      <c r="M538" s="664"/>
      <c r="N538" s="664"/>
      <c r="O538" s="664"/>
      <c r="P538" s="677"/>
      <c r="Q538" s="665"/>
    </row>
    <row r="539" spans="1:17" ht="14.4" customHeight="1" x14ac:dyDescent="0.3">
      <c r="A539" s="660" t="s">
        <v>563</v>
      </c>
      <c r="B539" s="661" t="s">
        <v>6474</v>
      </c>
      <c r="C539" s="661" t="s">
        <v>5737</v>
      </c>
      <c r="D539" s="661" t="s">
        <v>6477</v>
      </c>
      <c r="E539" s="661" t="s">
        <v>6478</v>
      </c>
      <c r="F539" s="664">
        <v>1</v>
      </c>
      <c r="G539" s="664">
        <v>1653</v>
      </c>
      <c r="H539" s="664">
        <v>1</v>
      </c>
      <c r="I539" s="664">
        <v>1653</v>
      </c>
      <c r="J539" s="664"/>
      <c r="K539" s="664"/>
      <c r="L539" s="664"/>
      <c r="M539" s="664"/>
      <c r="N539" s="664"/>
      <c r="O539" s="664"/>
      <c r="P539" s="677"/>
      <c r="Q539" s="665"/>
    </row>
    <row r="540" spans="1:17" ht="14.4" customHeight="1" x14ac:dyDescent="0.3">
      <c r="A540" s="660" t="s">
        <v>563</v>
      </c>
      <c r="B540" s="661" t="s">
        <v>6474</v>
      </c>
      <c r="C540" s="661" t="s">
        <v>5737</v>
      </c>
      <c r="D540" s="661" t="s">
        <v>2415</v>
      </c>
      <c r="E540" s="661" t="s">
        <v>6479</v>
      </c>
      <c r="F540" s="664">
        <v>1</v>
      </c>
      <c r="G540" s="664">
        <v>1186</v>
      </c>
      <c r="H540" s="664">
        <v>1</v>
      </c>
      <c r="I540" s="664">
        <v>1186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563</v>
      </c>
      <c r="B541" s="661" t="s">
        <v>6474</v>
      </c>
      <c r="C541" s="661" t="s">
        <v>5737</v>
      </c>
      <c r="D541" s="661" t="s">
        <v>6480</v>
      </c>
      <c r="E541" s="661" t="s">
        <v>6481</v>
      </c>
      <c r="F541" s="664">
        <v>2</v>
      </c>
      <c r="G541" s="664">
        <v>1372</v>
      </c>
      <c r="H541" s="664">
        <v>1</v>
      </c>
      <c r="I541" s="664">
        <v>686</v>
      </c>
      <c r="J541" s="664"/>
      <c r="K541" s="664"/>
      <c r="L541" s="664"/>
      <c r="M541" s="664"/>
      <c r="N541" s="664"/>
      <c r="O541" s="664"/>
      <c r="P541" s="677"/>
      <c r="Q541" s="665"/>
    </row>
    <row r="542" spans="1:17" ht="14.4" customHeight="1" x14ac:dyDescent="0.3">
      <c r="A542" s="660" t="s">
        <v>563</v>
      </c>
      <c r="B542" s="661" t="s">
        <v>6474</v>
      </c>
      <c r="C542" s="661" t="s">
        <v>5737</v>
      </c>
      <c r="D542" s="661" t="s">
        <v>6482</v>
      </c>
      <c r="E542" s="661" t="s">
        <v>6483</v>
      </c>
      <c r="F542" s="664">
        <v>2</v>
      </c>
      <c r="G542" s="664">
        <v>3592</v>
      </c>
      <c r="H542" s="664">
        <v>1</v>
      </c>
      <c r="I542" s="664">
        <v>1796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563</v>
      </c>
      <c r="B543" s="661" t="s">
        <v>6474</v>
      </c>
      <c r="C543" s="661" t="s">
        <v>5737</v>
      </c>
      <c r="D543" s="661" t="s">
        <v>6484</v>
      </c>
      <c r="E543" s="661" t="s">
        <v>6485</v>
      </c>
      <c r="F543" s="664">
        <v>2</v>
      </c>
      <c r="G543" s="664">
        <v>9898</v>
      </c>
      <c r="H543" s="664">
        <v>1</v>
      </c>
      <c r="I543" s="664">
        <v>4949</v>
      </c>
      <c r="J543" s="664"/>
      <c r="K543" s="664"/>
      <c r="L543" s="664"/>
      <c r="M543" s="664"/>
      <c r="N543" s="664"/>
      <c r="O543" s="664"/>
      <c r="P543" s="677"/>
      <c r="Q543" s="665"/>
    </row>
    <row r="544" spans="1:17" ht="14.4" customHeight="1" x14ac:dyDescent="0.3">
      <c r="A544" s="660" t="s">
        <v>563</v>
      </c>
      <c r="B544" s="661" t="s">
        <v>6474</v>
      </c>
      <c r="C544" s="661" t="s">
        <v>5737</v>
      </c>
      <c r="D544" s="661" t="s">
        <v>6486</v>
      </c>
      <c r="E544" s="661" t="s">
        <v>6487</v>
      </c>
      <c r="F544" s="664"/>
      <c r="G544" s="664"/>
      <c r="H544" s="664"/>
      <c r="I544" s="664"/>
      <c r="J544" s="664">
        <v>1</v>
      </c>
      <c r="K544" s="664">
        <v>1981</v>
      </c>
      <c r="L544" s="664"/>
      <c r="M544" s="664">
        <v>1981</v>
      </c>
      <c r="N544" s="664"/>
      <c r="O544" s="664"/>
      <c r="P544" s="677"/>
      <c r="Q544" s="665"/>
    </row>
    <row r="545" spans="1:17" ht="14.4" customHeight="1" x14ac:dyDescent="0.3">
      <c r="A545" s="660" t="s">
        <v>563</v>
      </c>
      <c r="B545" s="661" t="s">
        <v>6488</v>
      </c>
      <c r="C545" s="661" t="s">
        <v>5737</v>
      </c>
      <c r="D545" s="661" t="s">
        <v>6136</v>
      </c>
      <c r="E545" s="661" t="s">
        <v>6137</v>
      </c>
      <c r="F545" s="664">
        <v>152</v>
      </c>
      <c r="G545" s="664">
        <v>35264</v>
      </c>
      <c r="H545" s="664">
        <v>1</v>
      </c>
      <c r="I545" s="664">
        <v>232</v>
      </c>
      <c r="J545" s="664">
        <v>267</v>
      </c>
      <c r="K545" s="664">
        <v>62188</v>
      </c>
      <c r="L545" s="664">
        <v>1.7634981851179674</v>
      </c>
      <c r="M545" s="664">
        <v>232.91385767790263</v>
      </c>
      <c r="N545" s="664">
        <v>261</v>
      </c>
      <c r="O545" s="664">
        <v>61335</v>
      </c>
      <c r="P545" s="677">
        <v>1.7393092105263157</v>
      </c>
      <c r="Q545" s="665">
        <v>235</v>
      </c>
    </row>
    <row r="546" spans="1:17" ht="14.4" customHeight="1" x14ac:dyDescent="0.3">
      <c r="A546" s="660" t="s">
        <v>563</v>
      </c>
      <c r="B546" s="661" t="s">
        <v>6488</v>
      </c>
      <c r="C546" s="661" t="s">
        <v>5737</v>
      </c>
      <c r="D546" s="661" t="s">
        <v>6138</v>
      </c>
      <c r="E546" s="661" t="s">
        <v>6139</v>
      </c>
      <c r="F546" s="664">
        <v>127</v>
      </c>
      <c r="G546" s="664">
        <v>14732</v>
      </c>
      <c r="H546" s="664">
        <v>1</v>
      </c>
      <c r="I546" s="664">
        <v>116</v>
      </c>
      <c r="J546" s="664">
        <v>270</v>
      </c>
      <c r="K546" s="664">
        <v>31588</v>
      </c>
      <c r="L546" s="664">
        <v>2.1441759435243006</v>
      </c>
      <c r="M546" s="664">
        <v>116.99259259259259</v>
      </c>
      <c r="N546" s="664">
        <v>232</v>
      </c>
      <c r="O546" s="664">
        <v>27376</v>
      </c>
      <c r="P546" s="677">
        <v>1.8582677165354331</v>
      </c>
      <c r="Q546" s="665">
        <v>118</v>
      </c>
    </row>
    <row r="547" spans="1:17" ht="14.4" customHeight="1" x14ac:dyDescent="0.3">
      <c r="A547" s="660" t="s">
        <v>563</v>
      </c>
      <c r="B547" s="661" t="s">
        <v>6488</v>
      </c>
      <c r="C547" s="661" t="s">
        <v>5737</v>
      </c>
      <c r="D547" s="661" t="s">
        <v>6140</v>
      </c>
      <c r="E547" s="661" t="s">
        <v>6141</v>
      </c>
      <c r="F547" s="664">
        <v>88</v>
      </c>
      <c r="G547" s="664">
        <v>78760</v>
      </c>
      <c r="H547" s="664">
        <v>1</v>
      </c>
      <c r="I547" s="664">
        <v>895</v>
      </c>
      <c r="J547" s="664">
        <v>165</v>
      </c>
      <c r="K547" s="664">
        <v>148015</v>
      </c>
      <c r="L547" s="664">
        <v>1.8793169121381412</v>
      </c>
      <c r="M547" s="664">
        <v>897.06060606060601</v>
      </c>
      <c r="N547" s="664">
        <v>154</v>
      </c>
      <c r="O547" s="664">
        <v>138600</v>
      </c>
      <c r="P547" s="677">
        <v>1.7597765363128492</v>
      </c>
      <c r="Q547" s="665">
        <v>900</v>
      </c>
    </row>
    <row r="548" spans="1:17" ht="14.4" customHeight="1" x14ac:dyDescent="0.3">
      <c r="A548" s="660" t="s">
        <v>563</v>
      </c>
      <c r="B548" s="661" t="s">
        <v>6488</v>
      </c>
      <c r="C548" s="661" t="s">
        <v>5737</v>
      </c>
      <c r="D548" s="661" t="s">
        <v>6227</v>
      </c>
      <c r="E548" s="661" t="s">
        <v>6228</v>
      </c>
      <c r="F548" s="664">
        <v>1760</v>
      </c>
      <c r="G548" s="664">
        <v>144320</v>
      </c>
      <c r="H548" s="664">
        <v>1</v>
      </c>
      <c r="I548" s="664">
        <v>82</v>
      </c>
      <c r="J548" s="664">
        <v>3253</v>
      </c>
      <c r="K548" s="664">
        <v>269872</v>
      </c>
      <c r="L548" s="664">
        <v>1.8699556541019955</v>
      </c>
      <c r="M548" s="664">
        <v>82.960959114663382</v>
      </c>
      <c r="N548" s="664">
        <v>2894</v>
      </c>
      <c r="O548" s="664">
        <v>245990</v>
      </c>
      <c r="P548" s="677">
        <v>1.7044761640798227</v>
      </c>
      <c r="Q548" s="665">
        <v>85</v>
      </c>
    </row>
    <row r="549" spans="1:17" ht="14.4" customHeight="1" x14ac:dyDescent="0.3">
      <c r="A549" s="660" t="s">
        <v>563</v>
      </c>
      <c r="B549" s="661" t="s">
        <v>6488</v>
      </c>
      <c r="C549" s="661" t="s">
        <v>5737</v>
      </c>
      <c r="D549" s="661" t="s">
        <v>6239</v>
      </c>
      <c r="E549" s="661" t="s">
        <v>6240</v>
      </c>
      <c r="F549" s="664">
        <v>1760</v>
      </c>
      <c r="G549" s="664">
        <v>922240</v>
      </c>
      <c r="H549" s="664">
        <v>1</v>
      </c>
      <c r="I549" s="664">
        <v>524</v>
      </c>
      <c r="J549" s="664">
        <v>3264</v>
      </c>
      <c r="K549" s="664">
        <v>1713484</v>
      </c>
      <c r="L549" s="664">
        <v>1.857958882720333</v>
      </c>
      <c r="M549" s="664">
        <v>524.9644607843137</v>
      </c>
      <c r="N549" s="664">
        <v>2924</v>
      </c>
      <c r="O549" s="664">
        <v>1540948</v>
      </c>
      <c r="P549" s="677">
        <v>1.6708752602359473</v>
      </c>
      <c r="Q549" s="665">
        <v>527</v>
      </c>
    </row>
    <row r="550" spans="1:17" ht="14.4" customHeight="1" x14ac:dyDescent="0.3">
      <c r="A550" s="660" t="s">
        <v>563</v>
      </c>
      <c r="B550" s="661" t="s">
        <v>6488</v>
      </c>
      <c r="C550" s="661" t="s">
        <v>5737</v>
      </c>
      <c r="D550" s="661" t="s">
        <v>6247</v>
      </c>
      <c r="E550" s="661" t="s">
        <v>6248</v>
      </c>
      <c r="F550" s="664">
        <v>157</v>
      </c>
      <c r="G550" s="664">
        <v>27004</v>
      </c>
      <c r="H550" s="664">
        <v>1</v>
      </c>
      <c r="I550" s="664">
        <v>172</v>
      </c>
      <c r="J550" s="664">
        <v>275</v>
      </c>
      <c r="K550" s="664">
        <v>47570</v>
      </c>
      <c r="L550" s="664">
        <v>1.7615908754258629</v>
      </c>
      <c r="M550" s="664">
        <v>172.98181818181817</v>
      </c>
      <c r="N550" s="664">
        <v>249</v>
      </c>
      <c r="O550" s="664">
        <v>43326</v>
      </c>
      <c r="P550" s="677">
        <v>1.6044289734854096</v>
      </c>
      <c r="Q550" s="665">
        <v>174</v>
      </c>
    </row>
    <row r="551" spans="1:17" ht="14.4" customHeight="1" x14ac:dyDescent="0.3">
      <c r="A551" s="660" t="s">
        <v>563</v>
      </c>
      <c r="B551" s="661" t="s">
        <v>6488</v>
      </c>
      <c r="C551" s="661" t="s">
        <v>5737</v>
      </c>
      <c r="D551" s="661" t="s">
        <v>6259</v>
      </c>
      <c r="E551" s="661" t="s">
        <v>6260</v>
      </c>
      <c r="F551" s="664">
        <v>11</v>
      </c>
      <c r="G551" s="664">
        <v>3685</v>
      </c>
      <c r="H551" s="664">
        <v>1</v>
      </c>
      <c r="I551" s="664">
        <v>335</v>
      </c>
      <c r="J551" s="664">
        <v>15</v>
      </c>
      <c r="K551" s="664">
        <v>5057</v>
      </c>
      <c r="L551" s="664">
        <v>1.3723202170963364</v>
      </c>
      <c r="M551" s="664">
        <v>337.13333333333333</v>
      </c>
      <c r="N551" s="664">
        <v>13</v>
      </c>
      <c r="O551" s="664">
        <v>4420</v>
      </c>
      <c r="P551" s="677">
        <v>1.1994572591587518</v>
      </c>
      <c r="Q551" s="665">
        <v>340</v>
      </c>
    </row>
    <row r="552" spans="1:17" ht="14.4" customHeight="1" x14ac:dyDescent="0.3">
      <c r="A552" s="660" t="s">
        <v>563</v>
      </c>
      <c r="B552" s="661" t="s">
        <v>6488</v>
      </c>
      <c r="C552" s="661" t="s">
        <v>5737</v>
      </c>
      <c r="D552" s="661" t="s">
        <v>6263</v>
      </c>
      <c r="E552" s="661" t="s">
        <v>6264</v>
      </c>
      <c r="F552" s="664">
        <v>166</v>
      </c>
      <c r="G552" s="664">
        <v>64242</v>
      </c>
      <c r="H552" s="664">
        <v>1</v>
      </c>
      <c r="I552" s="664">
        <v>387</v>
      </c>
      <c r="J552" s="664">
        <v>341</v>
      </c>
      <c r="K552" s="664">
        <v>132133</v>
      </c>
      <c r="L552" s="664">
        <v>2.056800846798045</v>
      </c>
      <c r="M552" s="664">
        <v>387.4868035190616</v>
      </c>
      <c r="N552" s="664">
        <v>349</v>
      </c>
      <c r="O552" s="664">
        <v>135761</v>
      </c>
      <c r="P552" s="677">
        <v>2.1132748046449366</v>
      </c>
      <c r="Q552" s="665">
        <v>389</v>
      </c>
    </row>
    <row r="553" spans="1:17" ht="14.4" customHeight="1" x14ac:dyDescent="0.3">
      <c r="A553" s="660" t="s">
        <v>563</v>
      </c>
      <c r="B553" s="661" t="s">
        <v>6488</v>
      </c>
      <c r="C553" s="661" t="s">
        <v>5737</v>
      </c>
      <c r="D553" s="661" t="s">
        <v>6265</v>
      </c>
      <c r="E553" s="661" t="s">
        <v>6266</v>
      </c>
      <c r="F553" s="664">
        <v>37</v>
      </c>
      <c r="G553" s="664">
        <v>31820</v>
      </c>
      <c r="H553" s="664">
        <v>1</v>
      </c>
      <c r="I553" s="664">
        <v>860</v>
      </c>
      <c r="J553" s="664">
        <v>117</v>
      </c>
      <c r="K553" s="664">
        <v>100802</v>
      </c>
      <c r="L553" s="664">
        <v>3.1678818353236959</v>
      </c>
      <c r="M553" s="664">
        <v>861.55555555555554</v>
      </c>
      <c r="N553" s="664">
        <v>42</v>
      </c>
      <c r="O553" s="664">
        <v>36246</v>
      </c>
      <c r="P553" s="677">
        <v>1.1390949088623508</v>
      </c>
      <c r="Q553" s="665">
        <v>863</v>
      </c>
    </row>
    <row r="554" spans="1:17" ht="14.4" customHeight="1" x14ac:dyDescent="0.3">
      <c r="A554" s="660" t="s">
        <v>563</v>
      </c>
      <c r="B554" s="661" t="s">
        <v>6488</v>
      </c>
      <c r="C554" s="661" t="s">
        <v>5737</v>
      </c>
      <c r="D554" s="661" t="s">
        <v>6269</v>
      </c>
      <c r="E554" s="661" t="s">
        <v>6266</v>
      </c>
      <c r="F554" s="664">
        <v>1723</v>
      </c>
      <c r="G554" s="664">
        <v>1624789</v>
      </c>
      <c r="H554" s="664">
        <v>1</v>
      </c>
      <c r="I554" s="664">
        <v>943</v>
      </c>
      <c r="J554" s="664">
        <v>3140</v>
      </c>
      <c r="K554" s="664">
        <v>2963972</v>
      </c>
      <c r="L554" s="664">
        <v>1.8242196371344217</v>
      </c>
      <c r="M554" s="664">
        <v>943.94012738853507</v>
      </c>
      <c r="N554" s="664">
        <v>2882</v>
      </c>
      <c r="O554" s="664">
        <v>2726372</v>
      </c>
      <c r="P554" s="677">
        <v>1.6779852645481967</v>
      </c>
      <c r="Q554" s="665">
        <v>946</v>
      </c>
    </row>
    <row r="555" spans="1:17" ht="14.4" customHeight="1" x14ac:dyDescent="0.3">
      <c r="A555" s="660" t="s">
        <v>563</v>
      </c>
      <c r="B555" s="661" t="s">
        <v>6488</v>
      </c>
      <c r="C555" s="661" t="s">
        <v>5737</v>
      </c>
      <c r="D555" s="661" t="s">
        <v>6281</v>
      </c>
      <c r="E555" s="661" t="s">
        <v>6282</v>
      </c>
      <c r="F555" s="664">
        <v>5</v>
      </c>
      <c r="G555" s="664">
        <v>8395</v>
      </c>
      <c r="H555" s="664">
        <v>1</v>
      </c>
      <c r="I555" s="664">
        <v>1679</v>
      </c>
      <c r="J555" s="664">
        <v>16</v>
      </c>
      <c r="K555" s="664">
        <v>26968</v>
      </c>
      <c r="L555" s="664">
        <v>3.2123883263847528</v>
      </c>
      <c r="M555" s="664">
        <v>1685.5</v>
      </c>
      <c r="N555" s="664">
        <v>5</v>
      </c>
      <c r="O555" s="664">
        <v>8490</v>
      </c>
      <c r="P555" s="677">
        <v>1.01131625967838</v>
      </c>
      <c r="Q555" s="665">
        <v>1698</v>
      </c>
    </row>
    <row r="556" spans="1:17" ht="14.4" customHeight="1" x14ac:dyDescent="0.3">
      <c r="A556" s="660" t="s">
        <v>563</v>
      </c>
      <c r="B556" s="661" t="s">
        <v>6488</v>
      </c>
      <c r="C556" s="661" t="s">
        <v>5737</v>
      </c>
      <c r="D556" s="661" t="s">
        <v>6489</v>
      </c>
      <c r="E556" s="661" t="s">
        <v>6490</v>
      </c>
      <c r="F556" s="664">
        <v>1</v>
      </c>
      <c r="G556" s="664">
        <v>606</v>
      </c>
      <c r="H556" s="664">
        <v>1</v>
      </c>
      <c r="I556" s="664">
        <v>606</v>
      </c>
      <c r="J556" s="664"/>
      <c r="K556" s="664"/>
      <c r="L556" s="664"/>
      <c r="M556" s="664"/>
      <c r="N556" s="664"/>
      <c r="O556" s="664"/>
      <c r="P556" s="677"/>
      <c r="Q556" s="665"/>
    </row>
    <row r="557" spans="1:17" ht="14.4" customHeight="1" x14ac:dyDescent="0.3">
      <c r="A557" s="660" t="s">
        <v>2351</v>
      </c>
      <c r="B557" s="661" t="s">
        <v>5736</v>
      </c>
      <c r="C557" s="661" t="s">
        <v>5737</v>
      </c>
      <c r="D557" s="661" t="s">
        <v>5748</v>
      </c>
      <c r="E557" s="661" t="s">
        <v>5749</v>
      </c>
      <c r="F557" s="664">
        <v>1</v>
      </c>
      <c r="G557" s="664">
        <v>980</v>
      </c>
      <c r="H557" s="664">
        <v>1</v>
      </c>
      <c r="I557" s="664">
        <v>980</v>
      </c>
      <c r="J557" s="664">
        <v>4</v>
      </c>
      <c r="K557" s="664">
        <v>3929</v>
      </c>
      <c r="L557" s="664">
        <v>4.009183673469388</v>
      </c>
      <c r="M557" s="664">
        <v>982.25</v>
      </c>
      <c r="N557" s="664">
        <v>2</v>
      </c>
      <c r="O557" s="664">
        <v>1970</v>
      </c>
      <c r="P557" s="677">
        <v>2.010204081632653</v>
      </c>
      <c r="Q557" s="665">
        <v>985</v>
      </c>
    </row>
    <row r="558" spans="1:17" ht="14.4" customHeight="1" x14ac:dyDescent="0.3">
      <c r="A558" s="660" t="s">
        <v>2351</v>
      </c>
      <c r="B558" s="661" t="s">
        <v>5736</v>
      </c>
      <c r="C558" s="661" t="s">
        <v>5737</v>
      </c>
      <c r="D558" s="661" t="s">
        <v>5764</v>
      </c>
      <c r="E558" s="661" t="s">
        <v>5765</v>
      </c>
      <c r="F558" s="664"/>
      <c r="G558" s="664"/>
      <c r="H558" s="664"/>
      <c r="I558" s="664"/>
      <c r="J558" s="664"/>
      <c r="K558" s="664"/>
      <c r="L558" s="664"/>
      <c r="M558" s="664"/>
      <c r="N558" s="664">
        <v>1</v>
      </c>
      <c r="O558" s="664">
        <v>1912</v>
      </c>
      <c r="P558" s="677"/>
      <c r="Q558" s="665">
        <v>1912</v>
      </c>
    </row>
    <row r="559" spans="1:17" ht="14.4" customHeight="1" x14ac:dyDescent="0.3">
      <c r="A559" s="660" t="s">
        <v>2351</v>
      </c>
      <c r="B559" s="661" t="s">
        <v>5778</v>
      </c>
      <c r="C559" s="661" t="s">
        <v>5737</v>
      </c>
      <c r="D559" s="661" t="s">
        <v>5748</v>
      </c>
      <c r="E559" s="661" t="s">
        <v>5749</v>
      </c>
      <c r="F559" s="664">
        <v>1</v>
      </c>
      <c r="G559" s="664">
        <v>980</v>
      </c>
      <c r="H559" s="664">
        <v>1</v>
      </c>
      <c r="I559" s="664">
        <v>980</v>
      </c>
      <c r="J559" s="664"/>
      <c r="K559" s="664"/>
      <c r="L559" s="664"/>
      <c r="M559" s="664"/>
      <c r="N559" s="664"/>
      <c r="O559" s="664"/>
      <c r="P559" s="677"/>
      <c r="Q559" s="665"/>
    </row>
    <row r="560" spans="1:17" ht="14.4" customHeight="1" thickBot="1" x14ac:dyDescent="0.35">
      <c r="A560" s="666" t="s">
        <v>2351</v>
      </c>
      <c r="B560" s="667" t="s">
        <v>5778</v>
      </c>
      <c r="C560" s="667" t="s">
        <v>5737</v>
      </c>
      <c r="D560" s="667" t="s">
        <v>5821</v>
      </c>
      <c r="E560" s="667" t="s">
        <v>5822</v>
      </c>
      <c r="F560" s="670"/>
      <c r="G560" s="670"/>
      <c r="H560" s="670"/>
      <c r="I560" s="670"/>
      <c r="J560" s="670">
        <v>1</v>
      </c>
      <c r="K560" s="670">
        <v>348</v>
      </c>
      <c r="L560" s="670"/>
      <c r="M560" s="670">
        <v>348</v>
      </c>
      <c r="N560" s="670">
        <v>1</v>
      </c>
      <c r="O560" s="670">
        <v>349</v>
      </c>
      <c r="P560" s="678"/>
      <c r="Q560" s="671">
        <v>349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1398.2570000000001</v>
      </c>
      <c r="C5" s="114">
        <v>1659.8320000000001</v>
      </c>
      <c r="D5" s="114">
        <v>1262.923</v>
      </c>
      <c r="E5" s="131">
        <v>0.90321235652673293</v>
      </c>
      <c r="F5" s="132">
        <v>161</v>
      </c>
      <c r="G5" s="114">
        <v>190</v>
      </c>
      <c r="H5" s="114">
        <v>164</v>
      </c>
      <c r="I5" s="133">
        <v>1.0186335403726707</v>
      </c>
      <c r="J5" s="123"/>
      <c r="K5" s="123"/>
      <c r="L5" s="7">
        <f>D5-B5</f>
        <v>-135.33400000000006</v>
      </c>
      <c r="M5" s="8">
        <f>H5-F5</f>
        <v>3</v>
      </c>
    </row>
    <row r="6" spans="1:13" ht="14.4" hidden="1" customHeight="1" outlineLevel="1" x14ac:dyDescent="0.3">
      <c r="A6" s="119" t="s">
        <v>169</v>
      </c>
      <c r="B6" s="122">
        <v>181.72200000000001</v>
      </c>
      <c r="C6" s="113">
        <v>207.64400000000001</v>
      </c>
      <c r="D6" s="113">
        <v>189.86500000000001</v>
      </c>
      <c r="E6" s="134">
        <v>1.0448102045982324</v>
      </c>
      <c r="F6" s="135">
        <v>23</v>
      </c>
      <c r="G6" s="113">
        <v>30</v>
      </c>
      <c r="H6" s="113">
        <v>23</v>
      </c>
      <c r="I6" s="136">
        <v>1</v>
      </c>
      <c r="J6" s="123"/>
      <c r="K6" s="123"/>
      <c r="L6" s="5">
        <f t="shared" ref="L6:L11" si="0">D6-B6</f>
        <v>8.1430000000000007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170</v>
      </c>
      <c r="B7" s="122">
        <v>431.75799999999998</v>
      </c>
      <c r="C7" s="113">
        <v>490.94600000000003</v>
      </c>
      <c r="D7" s="113">
        <v>470.86799999999999</v>
      </c>
      <c r="E7" s="134">
        <v>1.0905831507464829</v>
      </c>
      <c r="F7" s="135">
        <v>59</v>
      </c>
      <c r="G7" s="113">
        <v>57</v>
      </c>
      <c r="H7" s="113">
        <v>61</v>
      </c>
      <c r="I7" s="136">
        <v>1.0338983050847457</v>
      </c>
      <c r="J7" s="123"/>
      <c r="K7" s="123"/>
      <c r="L7" s="5">
        <f t="shared" si="0"/>
        <v>39.110000000000014</v>
      </c>
      <c r="M7" s="6">
        <f t="shared" si="1"/>
        <v>2</v>
      </c>
    </row>
    <row r="8" spans="1:13" ht="14.4" hidden="1" customHeight="1" outlineLevel="1" x14ac:dyDescent="0.3">
      <c r="A8" s="119" t="s">
        <v>171</v>
      </c>
      <c r="B8" s="122">
        <v>16.509</v>
      </c>
      <c r="C8" s="113">
        <v>12.351000000000001</v>
      </c>
      <c r="D8" s="113">
        <v>82.567999999999998</v>
      </c>
      <c r="E8" s="134">
        <v>5.0013931794778603</v>
      </c>
      <c r="F8" s="135">
        <v>4</v>
      </c>
      <c r="G8" s="113">
        <v>5</v>
      </c>
      <c r="H8" s="113">
        <v>9</v>
      </c>
      <c r="I8" s="136">
        <v>2.25</v>
      </c>
      <c r="J8" s="123"/>
      <c r="K8" s="123"/>
      <c r="L8" s="5">
        <f t="shared" si="0"/>
        <v>66.058999999999997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565</v>
      </c>
      <c r="F9" s="135">
        <v>0</v>
      </c>
      <c r="G9" s="113">
        <v>0</v>
      </c>
      <c r="H9" s="113">
        <v>0</v>
      </c>
      <c r="I9" s="136" t="s">
        <v>565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211.82599999999999</v>
      </c>
      <c r="C10" s="113">
        <v>185.15700000000001</v>
      </c>
      <c r="D10" s="113">
        <v>296.18299999999999</v>
      </c>
      <c r="E10" s="134">
        <v>1.3982372324454977</v>
      </c>
      <c r="F10" s="135">
        <v>26</v>
      </c>
      <c r="G10" s="113">
        <v>26</v>
      </c>
      <c r="H10" s="113">
        <v>37</v>
      </c>
      <c r="I10" s="136">
        <v>1.4230769230769231</v>
      </c>
      <c r="J10" s="123"/>
      <c r="K10" s="123"/>
      <c r="L10" s="5">
        <f t="shared" si="0"/>
        <v>84.356999999999999</v>
      </c>
      <c r="M10" s="6">
        <f t="shared" si="1"/>
        <v>11</v>
      </c>
    </row>
    <row r="11" spans="1:13" ht="14.4" hidden="1" customHeight="1" outlineLevel="1" x14ac:dyDescent="0.3">
      <c r="A11" s="119" t="s">
        <v>174</v>
      </c>
      <c r="B11" s="122">
        <v>138.691</v>
      </c>
      <c r="C11" s="113">
        <v>83.227000000000004</v>
      </c>
      <c r="D11" s="113">
        <v>106.74</v>
      </c>
      <c r="E11" s="134">
        <v>0.76962456107461907</v>
      </c>
      <c r="F11" s="135">
        <v>11</v>
      </c>
      <c r="G11" s="113">
        <v>14</v>
      </c>
      <c r="H11" s="113">
        <v>12</v>
      </c>
      <c r="I11" s="136">
        <v>1.0909090909090908</v>
      </c>
      <c r="J11" s="123"/>
      <c r="K11" s="123"/>
      <c r="L11" s="5">
        <f t="shared" si="0"/>
        <v>-31.951000000000008</v>
      </c>
      <c r="M11" s="6">
        <f t="shared" si="1"/>
        <v>1</v>
      </c>
    </row>
    <row r="12" spans="1:13" ht="14.4" hidden="1" customHeight="1" outlineLevel="1" thickBot="1" x14ac:dyDescent="0.35">
      <c r="A12" s="244" t="s">
        <v>212</v>
      </c>
      <c r="B12" s="245">
        <v>9.8040000000000003</v>
      </c>
      <c r="C12" s="246">
        <v>9.5169999999999995</v>
      </c>
      <c r="D12" s="246">
        <v>0</v>
      </c>
      <c r="E12" s="247"/>
      <c r="F12" s="248">
        <v>1</v>
      </c>
      <c r="G12" s="246">
        <v>3</v>
      </c>
      <c r="H12" s="246">
        <v>0</v>
      </c>
      <c r="I12" s="249"/>
      <c r="J12" s="123"/>
      <c r="K12" s="123"/>
      <c r="L12" s="250">
        <f>D12-B12</f>
        <v>-9.8040000000000003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2388.567</v>
      </c>
      <c r="C13" s="116">
        <f>SUM(C5:C12)</f>
        <v>2648.674</v>
      </c>
      <c r="D13" s="116">
        <f>SUM(D5:D12)</f>
        <v>2409.1469999999999</v>
      </c>
      <c r="E13" s="137">
        <f>IF(OR(D13=0,B13=0),0,D13/B13)</f>
        <v>1.008616044682858</v>
      </c>
      <c r="F13" s="138">
        <f>SUM(F5:F12)</f>
        <v>285</v>
      </c>
      <c r="G13" s="116">
        <f>SUM(G5:G12)</f>
        <v>325</v>
      </c>
      <c r="H13" s="116">
        <f>SUM(H5:H12)</f>
        <v>306</v>
      </c>
      <c r="I13" s="139">
        <f>IF(OR(H13=0,F13=0),0,H13/F13)</f>
        <v>1.0736842105263158</v>
      </c>
      <c r="J13" s="123"/>
      <c r="K13" s="123"/>
      <c r="L13" s="129">
        <f>D13-B13</f>
        <v>20.579999999999927</v>
      </c>
      <c r="M13" s="140">
        <f t="shared" si="1"/>
        <v>21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1333.3030000000001</v>
      </c>
      <c r="C18" s="114">
        <v>1593.8320000000001</v>
      </c>
      <c r="D18" s="114">
        <v>1236.662</v>
      </c>
      <c r="E18" s="131">
        <v>0.92751760102542324</v>
      </c>
      <c r="F18" s="121">
        <v>156</v>
      </c>
      <c r="G18" s="114">
        <v>184</v>
      </c>
      <c r="H18" s="114">
        <v>159</v>
      </c>
      <c r="I18" s="133">
        <v>1.0192307692307692</v>
      </c>
      <c r="J18" s="571">
        <f>0.97*0.976</f>
        <v>0.94672000000000001</v>
      </c>
      <c r="K18" s="572"/>
      <c r="L18" s="147">
        <f>D18-B18</f>
        <v>-96.641000000000076</v>
      </c>
      <c r="M18" s="148">
        <f>H18-F18</f>
        <v>3</v>
      </c>
    </row>
    <row r="19" spans="1:13" ht="14.4" hidden="1" customHeight="1" outlineLevel="1" x14ac:dyDescent="0.3">
      <c r="A19" s="119" t="s">
        <v>169</v>
      </c>
      <c r="B19" s="122">
        <v>181.72200000000001</v>
      </c>
      <c r="C19" s="113">
        <v>200.17500000000001</v>
      </c>
      <c r="D19" s="113">
        <v>186.928</v>
      </c>
      <c r="E19" s="134">
        <v>1.0286481548739284</v>
      </c>
      <c r="F19" s="122">
        <v>23</v>
      </c>
      <c r="G19" s="113">
        <v>28</v>
      </c>
      <c r="H19" s="113">
        <v>22</v>
      </c>
      <c r="I19" s="136">
        <v>0.95652173913043481</v>
      </c>
      <c r="J19" s="571">
        <f>0.97*1.096</f>
        <v>1.0631200000000001</v>
      </c>
      <c r="K19" s="572"/>
      <c r="L19" s="149">
        <f t="shared" ref="L19:L26" si="2">D19-B19</f>
        <v>5.2059999999999889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170</v>
      </c>
      <c r="B20" s="122">
        <v>412.40699999999998</v>
      </c>
      <c r="C20" s="113">
        <v>472.01299999999998</v>
      </c>
      <c r="D20" s="113">
        <v>470.86799999999999</v>
      </c>
      <c r="E20" s="134">
        <v>1.1417555958070547</v>
      </c>
      <c r="F20" s="122">
        <v>57</v>
      </c>
      <c r="G20" s="113">
        <v>55</v>
      </c>
      <c r="H20" s="113">
        <v>61</v>
      </c>
      <c r="I20" s="136">
        <v>1.0701754385964912</v>
      </c>
      <c r="J20" s="571">
        <f>0.97*1.047</f>
        <v>1.01559</v>
      </c>
      <c r="K20" s="572"/>
      <c r="L20" s="149">
        <f t="shared" si="2"/>
        <v>58.461000000000013</v>
      </c>
      <c r="M20" s="150">
        <f t="shared" si="3"/>
        <v>4</v>
      </c>
    </row>
    <row r="21" spans="1:13" ht="14.4" hidden="1" customHeight="1" outlineLevel="1" x14ac:dyDescent="0.3">
      <c r="A21" s="119" t="s">
        <v>171</v>
      </c>
      <c r="B21" s="122">
        <v>16.509</v>
      </c>
      <c r="C21" s="113">
        <v>12.351000000000001</v>
      </c>
      <c r="D21" s="113">
        <v>82.567999999999998</v>
      </c>
      <c r="E21" s="134">
        <v>5.0013931794778603</v>
      </c>
      <c r="F21" s="122">
        <v>4</v>
      </c>
      <c r="G21" s="113">
        <v>5</v>
      </c>
      <c r="H21" s="113">
        <v>9</v>
      </c>
      <c r="I21" s="136">
        <v>2.25</v>
      </c>
      <c r="J21" s="571">
        <f>0.97*1.091</f>
        <v>1.05827</v>
      </c>
      <c r="K21" s="572"/>
      <c r="L21" s="149">
        <f t="shared" si="2"/>
        <v>66.058999999999997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565</v>
      </c>
      <c r="F22" s="122">
        <v>0</v>
      </c>
      <c r="G22" s="113">
        <v>0</v>
      </c>
      <c r="H22" s="113">
        <v>0</v>
      </c>
      <c r="I22" s="136" t="s">
        <v>565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211.82599999999999</v>
      </c>
      <c r="C23" s="113">
        <v>181.79900000000001</v>
      </c>
      <c r="D23" s="113">
        <v>296.18299999999999</v>
      </c>
      <c r="E23" s="134">
        <v>1.3982372324454977</v>
      </c>
      <c r="F23" s="122">
        <v>26</v>
      </c>
      <c r="G23" s="113">
        <v>25</v>
      </c>
      <c r="H23" s="113">
        <v>37</v>
      </c>
      <c r="I23" s="136">
        <v>1.4230769230769231</v>
      </c>
      <c r="J23" s="571">
        <f>0.97*1.096</f>
        <v>1.0631200000000001</v>
      </c>
      <c r="K23" s="572"/>
      <c r="L23" s="149">
        <f t="shared" si="2"/>
        <v>84.356999999999999</v>
      </c>
      <c r="M23" s="150">
        <f t="shared" si="3"/>
        <v>11</v>
      </c>
    </row>
    <row r="24" spans="1:13" ht="14.4" hidden="1" customHeight="1" outlineLevel="1" x14ac:dyDescent="0.3">
      <c r="A24" s="119" t="s">
        <v>174</v>
      </c>
      <c r="B24" s="122">
        <v>138.691</v>
      </c>
      <c r="C24" s="113">
        <v>83.227000000000004</v>
      </c>
      <c r="D24" s="113">
        <v>89.539000000000001</v>
      </c>
      <c r="E24" s="134">
        <v>0.64560065180869708</v>
      </c>
      <c r="F24" s="122">
        <v>11</v>
      </c>
      <c r="G24" s="113">
        <v>14</v>
      </c>
      <c r="H24" s="113">
        <v>11</v>
      </c>
      <c r="I24" s="136">
        <v>1</v>
      </c>
      <c r="J24" s="571">
        <f>0.97*0.989</f>
        <v>0.95933000000000002</v>
      </c>
      <c r="K24" s="572"/>
      <c r="L24" s="149">
        <f t="shared" si="2"/>
        <v>-49.152000000000001</v>
      </c>
      <c r="M24" s="150">
        <f t="shared" si="3"/>
        <v>0</v>
      </c>
    </row>
    <row r="25" spans="1:13" ht="14.4" hidden="1" customHeight="1" outlineLevel="1" thickBot="1" x14ac:dyDescent="0.35">
      <c r="A25" s="244" t="s">
        <v>212</v>
      </c>
      <c r="B25" s="245">
        <v>9.8040000000000003</v>
      </c>
      <c r="C25" s="246">
        <v>9.5169999999999995</v>
      </c>
      <c r="D25" s="246">
        <v>0</v>
      </c>
      <c r="E25" s="247"/>
      <c r="F25" s="245">
        <v>1</v>
      </c>
      <c r="G25" s="246">
        <v>3</v>
      </c>
      <c r="H25" s="246">
        <v>0</v>
      </c>
      <c r="I25" s="249"/>
      <c r="J25" s="365"/>
      <c r="K25" s="366"/>
      <c r="L25" s="252">
        <f>D25-B25</f>
        <v>-9.8040000000000003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2304.2619999999997</v>
      </c>
      <c r="C26" s="153">
        <f>SUM(C18:C25)</f>
        <v>2552.9139999999998</v>
      </c>
      <c r="D26" s="153">
        <f>SUM(D18:D25)</f>
        <v>2362.748</v>
      </c>
      <c r="E26" s="154">
        <f>IF(OR(D26=0,B26=0),0,D26/B26)</f>
        <v>1.0253816623283292</v>
      </c>
      <c r="F26" s="152">
        <f>SUM(F18:F25)</f>
        <v>278</v>
      </c>
      <c r="G26" s="153">
        <f>SUM(G18:G25)</f>
        <v>314</v>
      </c>
      <c r="H26" s="153">
        <f>SUM(H18:H25)</f>
        <v>299</v>
      </c>
      <c r="I26" s="155">
        <f>IF(OR(H26=0,F26=0),0,H26/F26)</f>
        <v>1.0755395683453237</v>
      </c>
      <c r="J26" s="123"/>
      <c r="K26" s="123"/>
      <c r="L26" s="145">
        <f t="shared" si="2"/>
        <v>58.486000000000331</v>
      </c>
      <c r="M26" s="156">
        <f t="shared" si="3"/>
        <v>21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64.953999999999994</v>
      </c>
      <c r="C31" s="114">
        <v>66</v>
      </c>
      <c r="D31" s="114">
        <v>26.260999999999999</v>
      </c>
      <c r="E31" s="131">
        <v>0.39789393939393936</v>
      </c>
      <c r="F31" s="132">
        <v>5</v>
      </c>
      <c r="G31" s="114">
        <v>6</v>
      </c>
      <c r="H31" s="114">
        <v>5</v>
      </c>
      <c r="I31" s="133">
        <v>0.83333333333333337</v>
      </c>
      <c r="J31" s="158"/>
      <c r="K31" s="158"/>
      <c r="L31" s="147">
        <f t="shared" ref="L31:L39" si="4">D31-B31</f>
        <v>-38.692999999999998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7.4690000000000003</v>
      </c>
      <c r="D32" s="113">
        <v>2.9369999999999998</v>
      </c>
      <c r="E32" s="134">
        <v>0.3932253313696612</v>
      </c>
      <c r="F32" s="135">
        <v>0</v>
      </c>
      <c r="G32" s="113">
        <v>2</v>
      </c>
      <c r="H32" s="113">
        <v>1</v>
      </c>
      <c r="I32" s="136">
        <v>0.5</v>
      </c>
      <c r="J32" s="158"/>
      <c r="K32" s="158"/>
      <c r="L32" s="149">
        <f t="shared" si="4"/>
        <v>2.9369999999999998</v>
      </c>
      <c r="M32" s="150">
        <f t="shared" si="5"/>
        <v>1</v>
      </c>
    </row>
    <row r="33" spans="1:13" ht="14.4" hidden="1" customHeight="1" outlineLevel="1" x14ac:dyDescent="0.3">
      <c r="A33" s="119" t="s">
        <v>170</v>
      </c>
      <c r="B33" s="122">
        <v>19.350999999999999</v>
      </c>
      <c r="C33" s="113">
        <v>18.933</v>
      </c>
      <c r="D33" s="113">
        <v>0</v>
      </c>
      <c r="E33" s="134" t="s">
        <v>565</v>
      </c>
      <c r="F33" s="135">
        <v>2</v>
      </c>
      <c r="G33" s="113">
        <v>2</v>
      </c>
      <c r="H33" s="113">
        <v>0</v>
      </c>
      <c r="I33" s="136" t="s">
        <v>565</v>
      </c>
      <c r="J33" s="158"/>
      <c r="K33" s="158"/>
      <c r="L33" s="149">
        <f t="shared" si="4"/>
        <v>-19.350999999999999</v>
      </c>
      <c r="M33" s="150">
        <f t="shared" si="5"/>
        <v>-2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565</v>
      </c>
      <c r="F34" s="135">
        <v>0</v>
      </c>
      <c r="G34" s="113">
        <v>0</v>
      </c>
      <c r="H34" s="113">
        <v>0</v>
      </c>
      <c r="I34" s="136" t="s">
        <v>565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565</v>
      </c>
      <c r="F35" s="135">
        <v>0</v>
      </c>
      <c r="G35" s="113">
        <v>0</v>
      </c>
      <c r="H35" s="113">
        <v>0</v>
      </c>
      <c r="I35" s="136" t="s">
        <v>565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3.3580000000000001</v>
      </c>
      <c r="D36" s="113">
        <v>0</v>
      </c>
      <c r="E36" s="134" t="s">
        <v>565</v>
      </c>
      <c r="F36" s="135">
        <v>0</v>
      </c>
      <c r="G36" s="113">
        <v>1</v>
      </c>
      <c r="H36" s="113">
        <v>0</v>
      </c>
      <c r="I36" s="136" t="s">
        <v>565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17.201000000000001</v>
      </c>
      <c r="E37" s="134" t="s">
        <v>565</v>
      </c>
      <c r="F37" s="135">
        <v>0</v>
      </c>
      <c r="G37" s="113">
        <v>0</v>
      </c>
      <c r="H37" s="113">
        <v>1</v>
      </c>
      <c r="I37" s="136" t="s">
        <v>565</v>
      </c>
      <c r="J37" s="158"/>
      <c r="K37" s="158"/>
      <c r="L37" s="149">
        <f t="shared" si="4"/>
        <v>17.201000000000001</v>
      </c>
      <c r="M37" s="150">
        <f t="shared" si="5"/>
        <v>1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565</v>
      </c>
      <c r="F38" s="248">
        <v>0</v>
      </c>
      <c r="G38" s="246">
        <v>0</v>
      </c>
      <c r="H38" s="246">
        <v>0</v>
      </c>
      <c r="I38" s="249" t="s">
        <v>565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84.304999999999993</v>
      </c>
      <c r="C39" s="166">
        <f>SUM(C31:C38)</f>
        <v>95.759999999999991</v>
      </c>
      <c r="D39" s="166">
        <f>SUM(D31:D38)</f>
        <v>46.399000000000001</v>
      </c>
      <c r="E39" s="167">
        <f>IF(OR(D39=0,B39=0),0,D39/B39)</f>
        <v>0.55037067789573579</v>
      </c>
      <c r="F39" s="168">
        <f>SUM(F31:F38)</f>
        <v>7</v>
      </c>
      <c r="G39" s="166">
        <f>SUM(G31:G38)</f>
        <v>11</v>
      </c>
      <c r="H39" s="166">
        <f>SUM(H31:H38)</f>
        <v>7</v>
      </c>
      <c r="I39" s="169">
        <f>IF(OR(H39=0,F39=0),0,H39/F39)</f>
        <v>1</v>
      </c>
      <c r="J39" s="158"/>
      <c r="K39" s="158"/>
      <c r="L39" s="163">
        <f t="shared" si="4"/>
        <v>-37.905999999999992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431.53</v>
      </c>
      <c r="C33" s="203">
        <v>393</v>
      </c>
      <c r="D33" s="84">
        <f>IF(C33="","",C33-B33)</f>
        <v>-38.529999999999973</v>
      </c>
      <c r="E33" s="85">
        <f>IF(C33="","",C33/B33)</f>
        <v>0.91071304428429078</v>
      </c>
      <c r="F33" s="86">
        <v>27.53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1220.1400000000001</v>
      </c>
      <c r="C34" s="204">
        <v>1180</v>
      </c>
      <c r="D34" s="87">
        <f t="shared" ref="D34:D45" si="0">IF(C34="","",C34-B34)</f>
        <v>-40.1400000000001</v>
      </c>
      <c r="E34" s="88">
        <f t="shared" ref="E34:E45" si="1">IF(C34="","",C34/B34)</f>
        <v>0.96710213582047955</v>
      </c>
      <c r="F34" s="89">
        <v>122.68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1914.97</v>
      </c>
      <c r="C35" s="204">
        <v>1858</v>
      </c>
      <c r="D35" s="87">
        <f t="shared" si="0"/>
        <v>-56.970000000000027</v>
      </c>
      <c r="E35" s="88">
        <f t="shared" si="1"/>
        <v>0.9702501866869977</v>
      </c>
      <c r="F35" s="89">
        <v>195.41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2592.6</v>
      </c>
      <c r="C36" s="204">
        <v>2511</v>
      </c>
      <c r="D36" s="87">
        <f t="shared" si="0"/>
        <v>-81.599999999999909</v>
      </c>
      <c r="E36" s="88">
        <f t="shared" si="1"/>
        <v>0.96852580421198797</v>
      </c>
      <c r="F36" s="89">
        <v>259.44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3505.51</v>
      </c>
      <c r="C37" s="204">
        <v>3380</v>
      </c>
      <c r="D37" s="87">
        <f t="shared" si="0"/>
        <v>-125.51000000000022</v>
      </c>
      <c r="E37" s="88">
        <f t="shared" si="1"/>
        <v>0.96419636515086249</v>
      </c>
      <c r="F37" s="89">
        <v>387.34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6617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2" t="s">
        <v>6492</v>
      </c>
      <c r="B5" s="854">
        <v>1</v>
      </c>
      <c r="C5" s="855">
        <v>54.66</v>
      </c>
      <c r="D5" s="856">
        <v>61</v>
      </c>
      <c r="E5" s="857"/>
      <c r="F5" s="858"/>
      <c r="G5" s="859"/>
      <c r="H5" s="860"/>
      <c r="I5" s="858"/>
      <c r="J5" s="859"/>
      <c r="K5" s="861">
        <v>52.63</v>
      </c>
      <c r="L5" s="860">
        <v>25</v>
      </c>
      <c r="M5" s="860">
        <v>224</v>
      </c>
      <c r="N5" s="862">
        <v>74.8</v>
      </c>
      <c r="O5" s="860" t="s">
        <v>6493</v>
      </c>
      <c r="P5" s="863" t="s">
        <v>6494</v>
      </c>
      <c r="Q5" s="864">
        <f>H5-B5</f>
        <v>-1</v>
      </c>
      <c r="R5" s="864">
        <f>I5-C5</f>
        <v>-54.66</v>
      </c>
      <c r="S5" s="865" t="str">
        <f>IF(H5=0,"",H5*N5)</f>
        <v/>
      </c>
      <c r="T5" s="865" t="str">
        <f>IF(H5=0,"",H5*J5)</f>
        <v/>
      </c>
      <c r="U5" s="865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6495</v>
      </c>
      <c r="B6" s="814">
        <v>5</v>
      </c>
      <c r="C6" s="815">
        <v>183.84</v>
      </c>
      <c r="D6" s="816">
        <v>40.799999999999997</v>
      </c>
      <c r="E6" s="833">
        <v>3</v>
      </c>
      <c r="F6" s="817">
        <v>101.7</v>
      </c>
      <c r="G6" s="818">
        <v>49</v>
      </c>
      <c r="H6" s="819"/>
      <c r="I6" s="817"/>
      <c r="J6" s="818"/>
      <c r="K6" s="820">
        <v>33.15</v>
      </c>
      <c r="L6" s="819">
        <v>15</v>
      </c>
      <c r="M6" s="819">
        <v>135</v>
      </c>
      <c r="N6" s="821">
        <v>45.08</v>
      </c>
      <c r="O6" s="819" t="s">
        <v>6493</v>
      </c>
      <c r="P6" s="834" t="s">
        <v>6496</v>
      </c>
      <c r="Q6" s="822">
        <f t="shared" ref="Q6:R66" si="0">H6-B6</f>
        <v>-5</v>
      </c>
      <c r="R6" s="822">
        <f t="shared" si="0"/>
        <v>-183.84</v>
      </c>
      <c r="S6" s="835" t="str">
        <f t="shared" ref="S6:S66" si="1">IF(H6=0,"",H6*N6)</f>
        <v/>
      </c>
      <c r="T6" s="835" t="str">
        <f t="shared" ref="T6:T66" si="2">IF(H6=0,"",H6*J6)</f>
        <v/>
      </c>
      <c r="U6" s="835" t="str">
        <f t="shared" ref="U6:U66" si="3">IF(H6=0,"",T6-S6)</f>
        <v/>
      </c>
      <c r="V6" s="836" t="str">
        <f t="shared" ref="V6:V66" si="4">IF(H6=0,"",T6/S6)</f>
        <v/>
      </c>
      <c r="W6" s="823"/>
    </row>
    <row r="7" spans="1:23" ht="14.4" customHeight="1" x14ac:dyDescent="0.3">
      <c r="A7" s="883" t="s">
        <v>6497</v>
      </c>
      <c r="B7" s="835"/>
      <c r="C7" s="837"/>
      <c r="D7" s="838"/>
      <c r="E7" s="833">
        <v>1</v>
      </c>
      <c r="F7" s="817">
        <v>20.05</v>
      </c>
      <c r="G7" s="818">
        <v>17</v>
      </c>
      <c r="H7" s="824"/>
      <c r="I7" s="825"/>
      <c r="J7" s="826"/>
      <c r="K7" s="820">
        <v>20.05</v>
      </c>
      <c r="L7" s="819">
        <v>10</v>
      </c>
      <c r="M7" s="819">
        <v>90</v>
      </c>
      <c r="N7" s="821">
        <v>29.86</v>
      </c>
      <c r="O7" s="819" t="s">
        <v>6493</v>
      </c>
      <c r="P7" s="834" t="s">
        <v>6498</v>
      </c>
      <c r="Q7" s="822">
        <f t="shared" si="0"/>
        <v>0</v>
      </c>
      <c r="R7" s="822">
        <f t="shared" si="0"/>
        <v>0</v>
      </c>
      <c r="S7" s="835" t="str">
        <f t="shared" si="1"/>
        <v/>
      </c>
      <c r="T7" s="835" t="str">
        <f t="shared" si="2"/>
        <v/>
      </c>
      <c r="U7" s="835" t="str">
        <f t="shared" si="3"/>
        <v/>
      </c>
      <c r="V7" s="836" t="str">
        <f t="shared" si="4"/>
        <v/>
      </c>
      <c r="W7" s="823"/>
    </row>
    <row r="8" spans="1:23" ht="14.4" customHeight="1" x14ac:dyDescent="0.3">
      <c r="A8" s="884" t="s">
        <v>6499</v>
      </c>
      <c r="B8" s="868">
        <v>1</v>
      </c>
      <c r="C8" s="869">
        <v>20.34</v>
      </c>
      <c r="D8" s="839">
        <v>37</v>
      </c>
      <c r="E8" s="870">
        <v>3</v>
      </c>
      <c r="F8" s="871">
        <v>67.680000000000007</v>
      </c>
      <c r="G8" s="827">
        <v>20.7</v>
      </c>
      <c r="H8" s="872">
        <v>4</v>
      </c>
      <c r="I8" s="873">
        <v>84.06</v>
      </c>
      <c r="J8" s="828">
        <v>20.3</v>
      </c>
      <c r="K8" s="874">
        <v>20.34</v>
      </c>
      <c r="L8" s="875">
        <v>10</v>
      </c>
      <c r="M8" s="875">
        <v>87</v>
      </c>
      <c r="N8" s="876">
        <v>28.99</v>
      </c>
      <c r="O8" s="875" t="s">
        <v>6493</v>
      </c>
      <c r="P8" s="877" t="s">
        <v>6500</v>
      </c>
      <c r="Q8" s="878">
        <f t="shared" si="0"/>
        <v>3</v>
      </c>
      <c r="R8" s="878">
        <f t="shared" si="0"/>
        <v>63.72</v>
      </c>
      <c r="S8" s="868">
        <f t="shared" si="1"/>
        <v>115.96</v>
      </c>
      <c r="T8" s="868">
        <f t="shared" si="2"/>
        <v>81.2</v>
      </c>
      <c r="U8" s="868">
        <f t="shared" si="3"/>
        <v>-34.759999999999991</v>
      </c>
      <c r="V8" s="879">
        <f t="shared" si="4"/>
        <v>0.70024146257330122</v>
      </c>
      <c r="W8" s="829"/>
    </row>
    <row r="9" spans="1:23" ht="14.4" customHeight="1" x14ac:dyDescent="0.3">
      <c r="A9" s="883" t="s">
        <v>6501</v>
      </c>
      <c r="B9" s="835">
        <v>1</v>
      </c>
      <c r="C9" s="837">
        <v>13.21</v>
      </c>
      <c r="D9" s="838">
        <v>12</v>
      </c>
      <c r="E9" s="833"/>
      <c r="F9" s="817"/>
      <c r="G9" s="818"/>
      <c r="H9" s="824">
        <v>1</v>
      </c>
      <c r="I9" s="825">
        <v>12.65</v>
      </c>
      <c r="J9" s="826">
        <v>14</v>
      </c>
      <c r="K9" s="820">
        <v>12.65</v>
      </c>
      <c r="L9" s="819">
        <v>7</v>
      </c>
      <c r="M9" s="819">
        <v>61</v>
      </c>
      <c r="N9" s="821">
        <v>20.38</v>
      </c>
      <c r="O9" s="819" t="s">
        <v>6493</v>
      </c>
      <c r="P9" s="834" t="s">
        <v>6502</v>
      </c>
      <c r="Q9" s="822">
        <f t="shared" si="0"/>
        <v>0</v>
      </c>
      <c r="R9" s="822">
        <f t="shared" si="0"/>
        <v>-0.5600000000000005</v>
      </c>
      <c r="S9" s="835">
        <f t="shared" si="1"/>
        <v>20.38</v>
      </c>
      <c r="T9" s="835">
        <f t="shared" si="2"/>
        <v>14</v>
      </c>
      <c r="U9" s="835">
        <f t="shared" si="3"/>
        <v>-6.379999999999999</v>
      </c>
      <c r="V9" s="836">
        <f t="shared" si="4"/>
        <v>0.68694798822374881</v>
      </c>
      <c r="W9" s="823"/>
    </row>
    <row r="10" spans="1:23" ht="14.4" customHeight="1" x14ac:dyDescent="0.3">
      <c r="A10" s="883" t="s">
        <v>6503</v>
      </c>
      <c r="B10" s="835"/>
      <c r="C10" s="837"/>
      <c r="D10" s="838"/>
      <c r="E10" s="833">
        <v>1</v>
      </c>
      <c r="F10" s="817">
        <v>4.7300000000000004</v>
      </c>
      <c r="G10" s="818">
        <v>13</v>
      </c>
      <c r="H10" s="824">
        <v>1</v>
      </c>
      <c r="I10" s="825">
        <v>4.13</v>
      </c>
      <c r="J10" s="826">
        <v>10</v>
      </c>
      <c r="K10" s="820">
        <v>4.13</v>
      </c>
      <c r="L10" s="819">
        <v>4</v>
      </c>
      <c r="M10" s="819">
        <v>37</v>
      </c>
      <c r="N10" s="821">
        <v>12.44</v>
      </c>
      <c r="O10" s="819" t="s">
        <v>6493</v>
      </c>
      <c r="P10" s="834" t="s">
        <v>6504</v>
      </c>
      <c r="Q10" s="822">
        <f t="shared" si="0"/>
        <v>1</v>
      </c>
      <c r="R10" s="822">
        <f t="shared" si="0"/>
        <v>4.13</v>
      </c>
      <c r="S10" s="835">
        <f t="shared" si="1"/>
        <v>12.44</v>
      </c>
      <c r="T10" s="835">
        <f t="shared" si="2"/>
        <v>10</v>
      </c>
      <c r="U10" s="835">
        <f t="shared" si="3"/>
        <v>-2.4399999999999995</v>
      </c>
      <c r="V10" s="836">
        <f t="shared" si="4"/>
        <v>0.80385852090032162</v>
      </c>
      <c r="W10" s="823"/>
    </row>
    <row r="11" spans="1:23" ht="14.4" customHeight="1" x14ac:dyDescent="0.3">
      <c r="A11" s="883" t="s">
        <v>6505</v>
      </c>
      <c r="B11" s="814">
        <v>1</v>
      </c>
      <c r="C11" s="815">
        <v>0.41</v>
      </c>
      <c r="D11" s="816">
        <v>5</v>
      </c>
      <c r="E11" s="833"/>
      <c r="F11" s="817"/>
      <c r="G11" s="818"/>
      <c r="H11" s="819"/>
      <c r="I11" s="817"/>
      <c r="J11" s="818"/>
      <c r="K11" s="820">
        <v>0.36</v>
      </c>
      <c r="L11" s="819">
        <v>2</v>
      </c>
      <c r="M11" s="819">
        <v>16</v>
      </c>
      <c r="N11" s="821">
        <v>5.21</v>
      </c>
      <c r="O11" s="819" t="s">
        <v>6493</v>
      </c>
      <c r="P11" s="834" t="s">
        <v>6506</v>
      </c>
      <c r="Q11" s="822">
        <f t="shared" si="0"/>
        <v>-1</v>
      </c>
      <c r="R11" s="822">
        <f t="shared" si="0"/>
        <v>-0.41</v>
      </c>
      <c r="S11" s="835" t="str">
        <f t="shared" si="1"/>
        <v/>
      </c>
      <c r="T11" s="835" t="str">
        <f t="shared" si="2"/>
        <v/>
      </c>
      <c r="U11" s="835" t="str">
        <f t="shared" si="3"/>
        <v/>
      </c>
      <c r="V11" s="836" t="str">
        <f t="shared" si="4"/>
        <v/>
      </c>
      <c r="W11" s="823"/>
    </row>
    <row r="12" spans="1:23" ht="14.4" customHeight="1" x14ac:dyDescent="0.3">
      <c r="A12" s="883" t="s">
        <v>6507</v>
      </c>
      <c r="B12" s="835"/>
      <c r="C12" s="837"/>
      <c r="D12" s="838"/>
      <c r="E12" s="833"/>
      <c r="F12" s="817"/>
      <c r="G12" s="818"/>
      <c r="H12" s="824">
        <v>3</v>
      </c>
      <c r="I12" s="825">
        <v>2.41</v>
      </c>
      <c r="J12" s="830">
        <v>7.3</v>
      </c>
      <c r="K12" s="820">
        <v>0.73</v>
      </c>
      <c r="L12" s="819">
        <v>2</v>
      </c>
      <c r="M12" s="819">
        <v>21</v>
      </c>
      <c r="N12" s="821">
        <v>7.14</v>
      </c>
      <c r="O12" s="819" t="s">
        <v>6493</v>
      </c>
      <c r="P12" s="834" t="s">
        <v>6508</v>
      </c>
      <c r="Q12" s="822">
        <f t="shared" si="0"/>
        <v>3</v>
      </c>
      <c r="R12" s="822">
        <f t="shared" si="0"/>
        <v>2.41</v>
      </c>
      <c r="S12" s="835">
        <f t="shared" si="1"/>
        <v>21.419999999999998</v>
      </c>
      <c r="T12" s="835">
        <f t="shared" si="2"/>
        <v>21.9</v>
      </c>
      <c r="U12" s="835">
        <f t="shared" si="3"/>
        <v>0.48000000000000043</v>
      </c>
      <c r="V12" s="836">
        <f t="shared" si="4"/>
        <v>1.0224089635854341</v>
      </c>
      <c r="W12" s="823">
        <v>6.86</v>
      </c>
    </row>
    <row r="13" spans="1:23" ht="14.4" customHeight="1" x14ac:dyDescent="0.3">
      <c r="A13" s="884" t="s">
        <v>6509</v>
      </c>
      <c r="B13" s="868"/>
      <c r="C13" s="869"/>
      <c r="D13" s="839"/>
      <c r="E13" s="870"/>
      <c r="F13" s="871"/>
      <c r="G13" s="827"/>
      <c r="H13" s="872">
        <v>1</v>
      </c>
      <c r="I13" s="873">
        <v>0.87</v>
      </c>
      <c r="J13" s="828">
        <v>8</v>
      </c>
      <c r="K13" s="874">
        <v>0.87</v>
      </c>
      <c r="L13" s="875">
        <v>3</v>
      </c>
      <c r="M13" s="875">
        <v>26</v>
      </c>
      <c r="N13" s="876">
        <v>8.5500000000000007</v>
      </c>
      <c r="O13" s="875" t="s">
        <v>6493</v>
      </c>
      <c r="P13" s="877" t="s">
        <v>6510</v>
      </c>
      <c r="Q13" s="878">
        <f t="shared" si="0"/>
        <v>1</v>
      </c>
      <c r="R13" s="878">
        <f t="shared" si="0"/>
        <v>0.87</v>
      </c>
      <c r="S13" s="868">
        <f t="shared" si="1"/>
        <v>8.5500000000000007</v>
      </c>
      <c r="T13" s="868">
        <f t="shared" si="2"/>
        <v>8</v>
      </c>
      <c r="U13" s="868">
        <f t="shared" si="3"/>
        <v>-0.55000000000000071</v>
      </c>
      <c r="V13" s="879">
        <f t="shared" si="4"/>
        <v>0.93567251461988299</v>
      </c>
      <c r="W13" s="829"/>
    </row>
    <row r="14" spans="1:23" ht="14.4" customHeight="1" x14ac:dyDescent="0.3">
      <c r="A14" s="883" t="s">
        <v>6511</v>
      </c>
      <c r="B14" s="835"/>
      <c r="C14" s="837"/>
      <c r="D14" s="838"/>
      <c r="E14" s="824">
        <v>1</v>
      </c>
      <c r="F14" s="825">
        <v>1.43</v>
      </c>
      <c r="G14" s="826">
        <v>1</v>
      </c>
      <c r="H14" s="819"/>
      <c r="I14" s="817"/>
      <c r="J14" s="818"/>
      <c r="K14" s="820">
        <v>0.42</v>
      </c>
      <c r="L14" s="819">
        <v>1</v>
      </c>
      <c r="M14" s="819">
        <v>7</v>
      </c>
      <c r="N14" s="821">
        <v>2.46</v>
      </c>
      <c r="O14" s="819" t="s">
        <v>6493</v>
      </c>
      <c r="P14" s="834" t="s">
        <v>6512</v>
      </c>
      <c r="Q14" s="822">
        <f t="shared" si="0"/>
        <v>0</v>
      </c>
      <c r="R14" s="822">
        <f t="shared" si="0"/>
        <v>0</v>
      </c>
      <c r="S14" s="835" t="str">
        <f t="shared" si="1"/>
        <v/>
      </c>
      <c r="T14" s="835" t="str">
        <f t="shared" si="2"/>
        <v/>
      </c>
      <c r="U14" s="835" t="str">
        <f t="shared" si="3"/>
        <v/>
      </c>
      <c r="V14" s="836" t="str">
        <f t="shared" si="4"/>
        <v/>
      </c>
      <c r="W14" s="823"/>
    </row>
    <row r="15" spans="1:23" ht="14.4" customHeight="1" x14ac:dyDescent="0.3">
      <c r="A15" s="883" t="s">
        <v>6513</v>
      </c>
      <c r="B15" s="835">
        <v>4</v>
      </c>
      <c r="C15" s="837">
        <v>44.65</v>
      </c>
      <c r="D15" s="838">
        <v>16.8</v>
      </c>
      <c r="E15" s="824">
        <v>4</v>
      </c>
      <c r="F15" s="825">
        <v>44.24</v>
      </c>
      <c r="G15" s="826">
        <v>13.8</v>
      </c>
      <c r="H15" s="819">
        <v>1</v>
      </c>
      <c r="I15" s="817">
        <v>14.17</v>
      </c>
      <c r="J15" s="830">
        <v>11</v>
      </c>
      <c r="K15" s="820">
        <v>14.17</v>
      </c>
      <c r="L15" s="819">
        <v>2</v>
      </c>
      <c r="M15" s="819">
        <v>17</v>
      </c>
      <c r="N15" s="821">
        <v>5.65</v>
      </c>
      <c r="O15" s="819" t="s">
        <v>5737</v>
      </c>
      <c r="P15" s="834" t="s">
        <v>6514</v>
      </c>
      <c r="Q15" s="822">
        <f t="shared" si="0"/>
        <v>-3</v>
      </c>
      <c r="R15" s="822">
        <f t="shared" si="0"/>
        <v>-30.479999999999997</v>
      </c>
      <c r="S15" s="835">
        <f t="shared" si="1"/>
        <v>5.65</v>
      </c>
      <c r="T15" s="835">
        <f t="shared" si="2"/>
        <v>11</v>
      </c>
      <c r="U15" s="835">
        <f t="shared" si="3"/>
        <v>5.35</v>
      </c>
      <c r="V15" s="836">
        <f t="shared" si="4"/>
        <v>1.9469026548672566</v>
      </c>
      <c r="W15" s="823">
        <v>5.35</v>
      </c>
    </row>
    <row r="16" spans="1:23" ht="14.4" customHeight="1" x14ac:dyDescent="0.3">
      <c r="A16" s="884" t="s">
        <v>6515</v>
      </c>
      <c r="B16" s="868">
        <v>2</v>
      </c>
      <c r="C16" s="869">
        <v>34.4</v>
      </c>
      <c r="D16" s="839">
        <v>11</v>
      </c>
      <c r="E16" s="872">
        <v>3</v>
      </c>
      <c r="F16" s="873">
        <v>38.590000000000003</v>
      </c>
      <c r="G16" s="828">
        <v>10</v>
      </c>
      <c r="H16" s="875">
        <v>1</v>
      </c>
      <c r="I16" s="871">
        <v>17.2</v>
      </c>
      <c r="J16" s="831">
        <v>15</v>
      </c>
      <c r="K16" s="874">
        <v>17.2</v>
      </c>
      <c r="L16" s="875">
        <v>4</v>
      </c>
      <c r="M16" s="875">
        <v>39</v>
      </c>
      <c r="N16" s="876">
        <v>13.1</v>
      </c>
      <c r="O16" s="875" t="s">
        <v>5737</v>
      </c>
      <c r="P16" s="877" t="s">
        <v>6516</v>
      </c>
      <c r="Q16" s="878">
        <f t="shared" si="0"/>
        <v>-1</v>
      </c>
      <c r="R16" s="878">
        <f t="shared" si="0"/>
        <v>-17.2</v>
      </c>
      <c r="S16" s="868">
        <f t="shared" si="1"/>
        <v>13.1</v>
      </c>
      <c r="T16" s="868">
        <f t="shared" si="2"/>
        <v>15</v>
      </c>
      <c r="U16" s="868">
        <f t="shared" si="3"/>
        <v>1.9000000000000004</v>
      </c>
      <c r="V16" s="879">
        <f t="shared" si="4"/>
        <v>1.1450381679389314</v>
      </c>
      <c r="W16" s="829">
        <v>1.9</v>
      </c>
    </row>
    <row r="17" spans="1:23" ht="14.4" customHeight="1" x14ac:dyDescent="0.3">
      <c r="A17" s="883" t="s">
        <v>6517</v>
      </c>
      <c r="B17" s="835">
        <v>3</v>
      </c>
      <c r="C17" s="837">
        <v>39.020000000000003</v>
      </c>
      <c r="D17" s="838">
        <v>23</v>
      </c>
      <c r="E17" s="824">
        <v>3</v>
      </c>
      <c r="F17" s="825">
        <v>39.21</v>
      </c>
      <c r="G17" s="826">
        <v>16.3</v>
      </c>
      <c r="H17" s="819">
        <v>4</v>
      </c>
      <c r="I17" s="817">
        <v>50.86</v>
      </c>
      <c r="J17" s="818">
        <v>16.5</v>
      </c>
      <c r="K17" s="820">
        <v>13.07</v>
      </c>
      <c r="L17" s="819">
        <v>6</v>
      </c>
      <c r="M17" s="819">
        <v>55</v>
      </c>
      <c r="N17" s="821">
        <v>18.329999999999998</v>
      </c>
      <c r="O17" s="819" t="s">
        <v>6493</v>
      </c>
      <c r="P17" s="834" t="s">
        <v>6518</v>
      </c>
      <c r="Q17" s="822">
        <f t="shared" si="0"/>
        <v>1</v>
      </c>
      <c r="R17" s="822">
        <f t="shared" si="0"/>
        <v>11.839999999999996</v>
      </c>
      <c r="S17" s="835">
        <f t="shared" si="1"/>
        <v>73.319999999999993</v>
      </c>
      <c r="T17" s="835">
        <f t="shared" si="2"/>
        <v>66</v>
      </c>
      <c r="U17" s="835">
        <f t="shared" si="3"/>
        <v>-7.3199999999999932</v>
      </c>
      <c r="V17" s="836">
        <f t="shared" si="4"/>
        <v>0.90016366612111298</v>
      </c>
      <c r="W17" s="823">
        <v>9.67</v>
      </c>
    </row>
    <row r="18" spans="1:23" ht="14.4" customHeight="1" x14ac:dyDescent="0.3">
      <c r="A18" s="884" t="s">
        <v>6519</v>
      </c>
      <c r="B18" s="868">
        <v>3</v>
      </c>
      <c r="C18" s="869">
        <v>39.21</v>
      </c>
      <c r="D18" s="839">
        <v>27.3</v>
      </c>
      <c r="E18" s="872">
        <v>7</v>
      </c>
      <c r="F18" s="873">
        <v>91.49</v>
      </c>
      <c r="G18" s="828">
        <v>24.3</v>
      </c>
      <c r="H18" s="875">
        <v>3</v>
      </c>
      <c r="I18" s="871">
        <v>37.94</v>
      </c>
      <c r="J18" s="831">
        <v>21.3</v>
      </c>
      <c r="K18" s="874">
        <v>13.07</v>
      </c>
      <c r="L18" s="875">
        <v>6</v>
      </c>
      <c r="M18" s="875">
        <v>55</v>
      </c>
      <c r="N18" s="876">
        <v>18.329999999999998</v>
      </c>
      <c r="O18" s="875" t="s">
        <v>6493</v>
      </c>
      <c r="P18" s="877" t="s">
        <v>6520</v>
      </c>
      <c r="Q18" s="878">
        <f t="shared" si="0"/>
        <v>0</v>
      </c>
      <c r="R18" s="878">
        <f t="shared" si="0"/>
        <v>-1.2700000000000031</v>
      </c>
      <c r="S18" s="868">
        <f t="shared" si="1"/>
        <v>54.989999999999995</v>
      </c>
      <c r="T18" s="868">
        <f t="shared" si="2"/>
        <v>63.900000000000006</v>
      </c>
      <c r="U18" s="868">
        <f t="shared" si="3"/>
        <v>8.9100000000000108</v>
      </c>
      <c r="V18" s="879">
        <f t="shared" si="4"/>
        <v>1.1620294599018006</v>
      </c>
      <c r="W18" s="829">
        <v>22.34</v>
      </c>
    </row>
    <row r="19" spans="1:23" ht="14.4" customHeight="1" x14ac:dyDescent="0.3">
      <c r="A19" s="884" t="s">
        <v>6521</v>
      </c>
      <c r="B19" s="868">
        <v>3</v>
      </c>
      <c r="C19" s="869">
        <v>43.64</v>
      </c>
      <c r="D19" s="839">
        <v>11.3</v>
      </c>
      <c r="E19" s="872">
        <v>2</v>
      </c>
      <c r="F19" s="873">
        <v>32.200000000000003</v>
      </c>
      <c r="G19" s="828">
        <v>16</v>
      </c>
      <c r="H19" s="875">
        <v>3</v>
      </c>
      <c r="I19" s="871">
        <v>48.3</v>
      </c>
      <c r="J19" s="827">
        <v>17.3</v>
      </c>
      <c r="K19" s="874">
        <v>16.100000000000001</v>
      </c>
      <c r="L19" s="875">
        <v>7</v>
      </c>
      <c r="M19" s="875">
        <v>62</v>
      </c>
      <c r="N19" s="876">
        <v>20.67</v>
      </c>
      <c r="O19" s="875" t="s">
        <v>6493</v>
      </c>
      <c r="P19" s="877" t="s">
        <v>6522</v>
      </c>
      <c r="Q19" s="878">
        <f t="shared" si="0"/>
        <v>0</v>
      </c>
      <c r="R19" s="878">
        <f t="shared" si="0"/>
        <v>4.6599999999999966</v>
      </c>
      <c r="S19" s="868">
        <f t="shared" si="1"/>
        <v>62.010000000000005</v>
      </c>
      <c r="T19" s="868">
        <f t="shared" si="2"/>
        <v>51.900000000000006</v>
      </c>
      <c r="U19" s="868">
        <f t="shared" si="3"/>
        <v>-10.11</v>
      </c>
      <c r="V19" s="879">
        <f t="shared" si="4"/>
        <v>0.83696178035800683</v>
      </c>
      <c r="W19" s="829">
        <v>3.33</v>
      </c>
    </row>
    <row r="20" spans="1:23" ht="14.4" customHeight="1" x14ac:dyDescent="0.3">
      <c r="A20" s="883" t="s">
        <v>6523</v>
      </c>
      <c r="B20" s="835">
        <v>30</v>
      </c>
      <c r="C20" s="837">
        <v>294.12</v>
      </c>
      <c r="D20" s="838">
        <v>10.7</v>
      </c>
      <c r="E20" s="824">
        <v>33</v>
      </c>
      <c r="F20" s="825">
        <v>323.52999999999997</v>
      </c>
      <c r="G20" s="826">
        <v>10.8</v>
      </c>
      <c r="H20" s="819">
        <v>33</v>
      </c>
      <c r="I20" s="817">
        <v>318.31</v>
      </c>
      <c r="J20" s="818">
        <v>10.1</v>
      </c>
      <c r="K20" s="820">
        <v>9.8000000000000007</v>
      </c>
      <c r="L20" s="819">
        <v>4</v>
      </c>
      <c r="M20" s="819">
        <v>32</v>
      </c>
      <c r="N20" s="821">
        <v>10.62</v>
      </c>
      <c r="O20" s="819" t="s">
        <v>6493</v>
      </c>
      <c r="P20" s="834" t="s">
        <v>6524</v>
      </c>
      <c r="Q20" s="822">
        <f t="shared" si="0"/>
        <v>3</v>
      </c>
      <c r="R20" s="822">
        <f t="shared" si="0"/>
        <v>24.189999999999998</v>
      </c>
      <c r="S20" s="835">
        <f t="shared" si="1"/>
        <v>350.46</v>
      </c>
      <c r="T20" s="835">
        <f t="shared" si="2"/>
        <v>333.3</v>
      </c>
      <c r="U20" s="835">
        <f t="shared" si="3"/>
        <v>-17.159999999999968</v>
      </c>
      <c r="V20" s="836">
        <f t="shared" si="4"/>
        <v>0.95103578154425616</v>
      </c>
      <c r="W20" s="823">
        <v>24.8</v>
      </c>
    </row>
    <row r="21" spans="1:23" ht="14.4" customHeight="1" x14ac:dyDescent="0.3">
      <c r="A21" s="884" t="s">
        <v>6525</v>
      </c>
      <c r="B21" s="868">
        <v>26</v>
      </c>
      <c r="C21" s="869">
        <v>279.70999999999998</v>
      </c>
      <c r="D21" s="839">
        <v>11.7</v>
      </c>
      <c r="E21" s="872">
        <v>39</v>
      </c>
      <c r="F21" s="873">
        <v>419.56</v>
      </c>
      <c r="G21" s="828">
        <v>14.6</v>
      </c>
      <c r="H21" s="875">
        <v>26</v>
      </c>
      <c r="I21" s="871">
        <v>279.70999999999998</v>
      </c>
      <c r="J21" s="827">
        <v>12.7</v>
      </c>
      <c r="K21" s="874">
        <v>10.76</v>
      </c>
      <c r="L21" s="875">
        <v>5</v>
      </c>
      <c r="M21" s="875">
        <v>42</v>
      </c>
      <c r="N21" s="876">
        <v>13.99</v>
      </c>
      <c r="O21" s="875" t="s">
        <v>6493</v>
      </c>
      <c r="P21" s="877" t="s">
        <v>6526</v>
      </c>
      <c r="Q21" s="878">
        <f t="shared" si="0"/>
        <v>0</v>
      </c>
      <c r="R21" s="878">
        <f t="shared" si="0"/>
        <v>0</v>
      </c>
      <c r="S21" s="868">
        <f t="shared" si="1"/>
        <v>363.74</v>
      </c>
      <c r="T21" s="868">
        <f t="shared" si="2"/>
        <v>330.2</v>
      </c>
      <c r="U21" s="868">
        <f t="shared" si="3"/>
        <v>-33.54000000000002</v>
      </c>
      <c r="V21" s="879">
        <f t="shared" si="4"/>
        <v>0.90779127948534666</v>
      </c>
      <c r="W21" s="829">
        <v>21.1</v>
      </c>
    </row>
    <row r="22" spans="1:23" ht="14.4" customHeight="1" x14ac:dyDescent="0.3">
      <c r="A22" s="884" t="s">
        <v>6527</v>
      </c>
      <c r="B22" s="868">
        <v>5</v>
      </c>
      <c r="C22" s="869">
        <v>65.87</v>
      </c>
      <c r="D22" s="839">
        <v>16</v>
      </c>
      <c r="E22" s="872">
        <v>6</v>
      </c>
      <c r="F22" s="873">
        <v>79.040000000000006</v>
      </c>
      <c r="G22" s="828">
        <v>15.3</v>
      </c>
      <c r="H22" s="875">
        <v>4</v>
      </c>
      <c r="I22" s="871">
        <v>49.55</v>
      </c>
      <c r="J22" s="827">
        <v>16.3</v>
      </c>
      <c r="K22" s="874">
        <v>13.17</v>
      </c>
      <c r="L22" s="875">
        <v>6</v>
      </c>
      <c r="M22" s="875">
        <v>55</v>
      </c>
      <c r="N22" s="876">
        <v>18.239999999999998</v>
      </c>
      <c r="O22" s="875" t="s">
        <v>6493</v>
      </c>
      <c r="P22" s="877" t="s">
        <v>6528</v>
      </c>
      <c r="Q22" s="878">
        <f t="shared" si="0"/>
        <v>-1</v>
      </c>
      <c r="R22" s="878">
        <f t="shared" si="0"/>
        <v>-16.320000000000007</v>
      </c>
      <c r="S22" s="868">
        <f t="shared" si="1"/>
        <v>72.959999999999994</v>
      </c>
      <c r="T22" s="868">
        <f t="shared" si="2"/>
        <v>65.2</v>
      </c>
      <c r="U22" s="868">
        <f t="shared" si="3"/>
        <v>-7.7599999999999909</v>
      </c>
      <c r="V22" s="879">
        <f t="shared" si="4"/>
        <v>0.89364035087719307</v>
      </c>
      <c r="W22" s="829">
        <v>8.52</v>
      </c>
    </row>
    <row r="23" spans="1:23" ht="14.4" customHeight="1" x14ac:dyDescent="0.3">
      <c r="A23" s="883" t="s">
        <v>6529</v>
      </c>
      <c r="B23" s="835">
        <v>28</v>
      </c>
      <c r="C23" s="837">
        <v>242.01</v>
      </c>
      <c r="D23" s="838">
        <v>13.2</v>
      </c>
      <c r="E23" s="824">
        <v>43</v>
      </c>
      <c r="F23" s="825">
        <v>372.36</v>
      </c>
      <c r="G23" s="826">
        <v>14</v>
      </c>
      <c r="H23" s="819">
        <v>36</v>
      </c>
      <c r="I23" s="817">
        <v>311.39999999999998</v>
      </c>
      <c r="J23" s="818">
        <v>12.6</v>
      </c>
      <c r="K23" s="820">
        <v>8.65</v>
      </c>
      <c r="L23" s="819">
        <v>4</v>
      </c>
      <c r="M23" s="819">
        <v>39</v>
      </c>
      <c r="N23" s="821">
        <v>13.07</v>
      </c>
      <c r="O23" s="819" t="s">
        <v>6493</v>
      </c>
      <c r="P23" s="834" t="s">
        <v>6530</v>
      </c>
      <c r="Q23" s="822">
        <f t="shared" si="0"/>
        <v>8</v>
      </c>
      <c r="R23" s="822">
        <f t="shared" si="0"/>
        <v>69.389999999999986</v>
      </c>
      <c r="S23" s="835">
        <f t="shared" si="1"/>
        <v>470.52</v>
      </c>
      <c r="T23" s="835">
        <f t="shared" si="2"/>
        <v>453.59999999999997</v>
      </c>
      <c r="U23" s="835">
        <f t="shared" si="3"/>
        <v>-16.920000000000016</v>
      </c>
      <c r="V23" s="836">
        <f t="shared" si="4"/>
        <v>0.96403978576893645</v>
      </c>
      <c r="W23" s="823">
        <v>48.23</v>
      </c>
    </row>
    <row r="24" spans="1:23" ht="14.4" customHeight="1" x14ac:dyDescent="0.3">
      <c r="A24" s="884" t="s">
        <v>6531</v>
      </c>
      <c r="B24" s="868">
        <v>7</v>
      </c>
      <c r="C24" s="869">
        <v>65.349999999999994</v>
      </c>
      <c r="D24" s="839">
        <v>16.399999999999999</v>
      </c>
      <c r="E24" s="872">
        <v>14</v>
      </c>
      <c r="F24" s="873">
        <v>131.80000000000001</v>
      </c>
      <c r="G24" s="828">
        <v>15.3</v>
      </c>
      <c r="H24" s="875">
        <v>15</v>
      </c>
      <c r="I24" s="871">
        <v>139.62</v>
      </c>
      <c r="J24" s="827">
        <v>15.5</v>
      </c>
      <c r="K24" s="874">
        <v>9.34</v>
      </c>
      <c r="L24" s="875">
        <v>5</v>
      </c>
      <c r="M24" s="875">
        <v>48</v>
      </c>
      <c r="N24" s="876">
        <v>16.04</v>
      </c>
      <c r="O24" s="875" t="s">
        <v>6493</v>
      </c>
      <c r="P24" s="877" t="s">
        <v>6532</v>
      </c>
      <c r="Q24" s="878">
        <f t="shared" si="0"/>
        <v>8</v>
      </c>
      <c r="R24" s="878">
        <f t="shared" si="0"/>
        <v>74.27000000000001</v>
      </c>
      <c r="S24" s="868">
        <f t="shared" si="1"/>
        <v>240.6</v>
      </c>
      <c r="T24" s="868">
        <f t="shared" si="2"/>
        <v>232.5</v>
      </c>
      <c r="U24" s="868">
        <f t="shared" si="3"/>
        <v>-8.0999999999999943</v>
      </c>
      <c r="V24" s="879">
        <f t="shared" si="4"/>
        <v>0.96633416458852872</v>
      </c>
      <c r="W24" s="829">
        <v>26.8</v>
      </c>
    </row>
    <row r="25" spans="1:23" ht="14.4" customHeight="1" x14ac:dyDescent="0.3">
      <c r="A25" s="884" t="s">
        <v>6533</v>
      </c>
      <c r="B25" s="868">
        <v>5</v>
      </c>
      <c r="C25" s="869">
        <v>56.05</v>
      </c>
      <c r="D25" s="839">
        <v>17</v>
      </c>
      <c r="E25" s="872">
        <v>6</v>
      </c>
      <c r="F25" s="873">
        <v>72.650000000000006</v>
      </c>
      <c r="G25" s="828">
        <v>16</v>
      </c>
      <c r="H25" s="875">
        <v>5</v>
      </c>
      <c r="I25" s="871">
        <v>57.57</v>
      </c>
      <c r="J25" s="831">
        <v>26.8</v>
      </c>
      <c r="K25" s="874">
        <v>11.21</v>
      </c>
      <c r="L25" s="875">
        <v>6</v>
      </c>
      <c r="M25" s="875">
        <v>53</v>
      </c>
      <c r="N25" s="876">
        <v>17.78</v>
      </c>
      <c r="O25" s="875" t="s">
        <v>6493</v>
      </c>
      <c r="P25" s="877" t="s">
        <v>6534</v>
      </c>
      <c r="Q25" s="878">
        <f t="shared" si="0"/>
        <v>0</v>
      </c>
      <c r="R25" s="878">
        <f t="shared" si="0"/>
        <v>1.5200000000000031</v>
      </c>
      <c r="S25" s="868">
        <f t="shared" si="1"/>
        <v>88.9</v>
      </c>
      <c r="T25" s="868">
        <f t="shared" si="2"/>
        <v>134</v>
      </c>
      <c r="U25" s="868">
        <f t="shared" si="3"/>
        <v>45.099999999999994</v>
      </c>
      <c r="V25" s="879">
        <f t="shared" si="4"/>
        <v>1.5073115860517434</v>
      </c>
      <c r="W25" s="829">
        <v>51.88</v>
      </c>
    </row>
    <row r="26" spans="1:23" ht="14.4" customHeight="1" x14ac:dyDescent="0.3">
      <c r="A26" s="883" t="s">
        <v>6535</v>
      </c>
      <c r="B26" s="835">
        <v>81</v>
      </c>
      <c r="C26" s="837">
        <v>588.12</v>
      </c>
      <c r="D26" s="838">
        <v>9.8000000000000007</v>
      </c>
      <c r="E26" s="833">
        <v>76</v>
      </c>
      <c r="F26" s="817">
        <v>551.80999999999995</v>
      </c>
      <c r="G26" s="818">
        <v>9.9</v>
      </c>
      <c r="H26" s="824">
        <v>95</v>
      </c>
      <c r="I26" s="825">
        <v>689.77</v>
      </c>
      <c r="J26" s="826">
        <v>9.8000000000000007</v>
      </c>
      <c r="K26" s="820">
        <v>7.26</v>
      </c>
      <c r="L26" s="819">
        <v>3</v>
      </c>
      <c r="M26" s="819">
        <v>30</v>
      </c>
      <c r="N26" s="821">
        <v>9.86</v>
      </c>
      <c r="O26" s="819" t="s">
        <v>6493</v>
      </c>
      <c r="P26" s="834" t="s">
        <v>6536</v>
      </c>
      <c r="Q26" s="822">
        <f t="shared" si="0"/>
        <v>14</v>
      </c>
      <c r="R26" s="822">
        <f t="shared" si="0"/>
        <v>101.64999999999998</v>
      </c>
      <c r="S26" s="835">
        <f t="shared" si="1"/>
        <v>936.69999999999993</v>
      </c>
      <c r="T26" s="835">
        <f t="shared" si="2"/>
        <v>931.00000000000011</v>
      </c>
      <c r="U26" s="835">
        <f t="shared" si="3"/>
        <v>-5.6999999999998181</v>
      </c>
      <c r="V26" s="836">
        <f t="shared" si="4"/>
        <v>0.99391480730223147</v>
      </c>
      <c r="W26" s="823">
        <v>56.88</v>
      </c>
    </row>
    <row r="27" spans="1:23" ht="14.4" customHeight="1" x14ac:dyDescent="0.3">
      <c r="A27" s="884" t="s">
        <v>6537</v>
      </c>
      <c r="B27" s="868">
        <v>16</v>
      </c>
      <c r="C27" s="869">
        <v>124</v>
      </c>
      <c r="D27" s="839">
        <v>15.5</v>
      </c>
      <c r="E27" s="870">
        <v>12</v>
      </c>
      <c r="F27" s="871">
        <v>92.76</v>
      </c>
      <c r="G27" s="827">
        <v>15.3</v>
      </c>
      <c r="H27" s="872">
        <v>16</v>
      </c>
      <c r="I27" s="873">
        <v>117.96</v>
      </c>
      <c r="J27" s="828">
        <v>10.6</v>
      </c>
      <c r="K27" s="874">
        <v>7.37</v>
      </c>
      <c r="L27" s="875">
        <v>4</v>
      </c>
      <c r="M27" s="875">
        <v>35</v>
      </c>
      <c r="N27" s="876">
        <v>11.57</v>
      </c>
      <c r="O27" s="875" t="s">
        <v>6493</v>
      </c>
      <c r="P27" s="877" t="s">
        <v>6538</v>
      </c>
      <c r="Q27" s="878">
        <f t="shared" si="0"/>
        <v>0</v>
      </c>
      <c r="R27" s="878">
        <f t="shared" si="0"/>
        <v>-6.0400000000000063</v>
      </c>
      <c r="S27" s="868">
        <f t="shared" si="1"/>
        <v>185.12</v>
      </c>
      <c r="T27" s="868">
        <f t="shared" si="2"/>
        <v>169.6</v>
      </c>
      <c r="U27" s="868">
        <f t="shared" si="3"/>
        <v>-15.52000000000001</v>
      </c>
      <c r="V27" s="879">
        <f t="shared" si="4"/>
        <v>0.91616248919619703</v>
      </c>
      <c r="W27" s="829">
        <v>7.72</v>
      </c>
    </row>
    <row r="28" spans="1:23" ht="14.4" customHeight="1" x14ac:dyDescent="0.3">
      <c r="A28" s="884" t="s">
        <v>6539</v>
      </c>
      <c r="B28" s="868">
        <v>12</v>
      </c>
      <c r="C28" s="869">
        <v>93.32</v>
      </c>
      <c r="D28" s="839">
        <v>12.3</v>
      </c>
      <c r="E28" s="870">
        <v>2</v>
      </c>
      <c r="F28" s="871">
        <v>16.989999999999998</v>
      </c>
      <c r="G28" s="827">
        <v>10.5</v>
      </c>
      <c r="H28" s="872">
        <v>4</v>
      </c>
      <c r="I28" s="873">
        <v>33.97</v>
      </c>
      <c r="J28" s="831">
        <v>19</v>
      </c>
      <c r="K28" s="874">
        <v>8.49</v>
      </c>
      <c r="L28" s="875">
        <v>5</v>
      </c>
      <c r="M28" s="875">
        <v>44</v>
      </c>
      <c r="N28" s="876">
        <v>14.64</v>
      </c>
      <c r="O28" s="875" t="s">
        <v>6493</v>
      </c>
      <c r="P28" s="877" t="s">
        <v>6540</v>
      </c>
      <c r="Q28" s="878">
        <f t="shared" si="0"/>
        <v>-8</v>
      </c>
      <c r="R28" s="878">
        <f t="shared" si="0"/>
        <v>-59.349999999999994</v>
      </c>
      <c r="S28" s="868">
        <f t="shared" si="1"/>
        <v>58.56</v>
      </c>
      <c r="T28" s="868">
        <f t="shared" si="2"/>
        <v>76</v>
      </c>
      <c r="U28" s="868">
        <f t="shared" si="3"/>
        <v>17.439999999999998</v>
      </c>
      <c r="V28" s="879">
        <f t="shared" si="4"/>
        <v>1.2978142076502732</v>
      </c>
      <c r="W28" s="829">
        <v>20.72</v>
      </c>
    </row>
    <row r="29" spans="1:23" ht="14.4" customHeight="1" x14ac:dyDescent="0.3">
      <c r="A29" s="883" t="s">
        <v>6541</v>
      </c>
      <c r="B29" s="835"/>
      <c r="C29" s="837"/>
      <c r="D29" s="838"/>
      <c r="E29" s="833"/>
      <c r="F29" s="817"/>
      <c r="G29" s="818"/>
      <c r="H29" s="824">
        <v>2</v>
      </c>
      <c r="I29" s="825">
        <v>36.270000000000003</v>
      </c>
      <c r="J29" s="826">
        <v>6.5</v>
      </c>
      <c r="K29" s="820">
        <v>5.41</v>
      </c>
      <c r="L29" s="819">
        <v>4</v>
      </c>
      <c r="M29" s="819">
        <v>32</v>
      </c>
      <c r="N29" s="821">
        <v>10.73</v>
      </c>
      <c r="O29" s="819" t="s">
        <v>6493</v>
      </c>
      <c r="P29" s="834" t="s">
        <v>6542</v>
      </c>
      <c r="Q29" s="822">
        <f t="shared" si="0"/>
        <v>2</v>
      </c>
      <c r="R29" s="822">
        <f t="shared" si="0"/>
        <v>36.270000000000003</v>
      </c>
      <c r="S29" s="835">
        <f t="shared" si="1"/>
        <v>21.46</v>
      </c>
      <c r="T29" s="835">
        <f t="shared" si="2"/>
        <v>13</v>
      </c>
      <c r="U29" s="835">
        <f t="shared" si="3"/>
        <v>-8.4600000000000009</v>
      </c>
      <c r="V29" s="836">
        <f t="shared" si="4"/>
        <v>0.60577819198508853</v>
      </c>
      <c r="W29" s="823"/>
    </row>
    <row r="30" spans="1:23" ht="14.4" customHeight="1" x14ac:dyDescent="0.3">
      <c r="A30" s="884" t="s">
        <v>6543</v>
      </c>
      <c r="B30" s="868">
        <v>1</v>
      </c>
      <c r="C30" s="869">
        <v>9.7899999999999991</v>
      </c>
      <c r="D30" s="839">
        <v>8</v>
      </c>
      <c r="E30" s="870"/>
      <c r="F30" s="871"/>
      <c r="G30" s="827"/>
      <c r="H30" s="872"/>
      <c r="I30" s="873"/>
      <c r="J30" s="828"/>
      <c r="K30" s="874">
        <v>9.31</v>
      </c>
      <c r="L30" s="875">
        <v>5</v>
      </c>
      <c r="M30" s="875">
        <v>47</v>
      </c>
      <c r="N30" s="876">
        <v>15.68</v>
      </c>
      <c r="O30" s="875" t="s">
        <v>6493</v>
      </c>
      <c r="P30" s="877" t="s">
        <v>6544</v>
      </c>
      <c r="Q30" s="878">
        <f t="shared" si="0"/>
        <v>-1</v>
      </c>
      <c r="R30" s="878">
        <f t="shared" si="0"/>
        <v>-9.7899999999999991</v>
      </c>
      <c r="S30" s="868" t="str">
        <f t="shared" si="1"/>
        <v/>
      </c>
      <c r="T30" s="868" t="str">
        <f t="shared" si="2"/>
        <v/>
      </c>
      <c r="U30" s="868" t="str">
        <f t="shared" si="3"/>
        <v/>
      </c>
      <c r="V30" s="879" t="str">
        <f t="shared" si="4"/>
        <v/>
      </c>
      <c r="W30" s="829"/>
    </row>
    <row r="31" spans="1:23" ht="14.4" customHeight="1" x14ac:dyDescent="0.3">
      <c r="A31" s="883" t="s">
        <v>6545</v>
      </c>
      <c r="B31" s="835">
        <v>1</v>
      </c>
      <c r="C31" s="837">
        <v>5.25</v>
      </c>
      <c r="D31" s="838">
        <v>8</v>
      </c>
      <c r="E31" s="824">
        <v>2</v>
      </c>
      <c r="F31" s="825">
        <v>6.72</v>
      </c>
      <c r="G31" s="826">
        <v>10</v>
      </c>
      <c r="H31" s="819"/>
      <c r="I31" s="817"/>
      <c r="J31" s="818"/>
      <c r="K31" s="820">
        <v>3.36</v>
      </c>
      <c r="L31" s="819">
        <v>2</v>
      </c>
      <c r="M31" s="819">
        <v>20</v>
      </c>
      <c r="N31" s="821">
        <v>6.6</v>
      </c>
      <c r="O31" s="819" t="s">
        <v>5737</v>
      </c>
      <c r="P31" s="834" t="s">
        <v>6546</v>
      </c>
      <c r="Q31" s="822">
        <f t="shared" si="0"/>
        <v>-1</v>
      </c>
      <c r="R31" s="822">
        <f t="shared" si="0"/>
        <v>-5.25</v>
      </c>
      <c r="S31" s="835" t="str">
        <f t="shared" si="1"/>
        <v/>
      </c>
      <c r="T31" s="835" t="str">
        <f t="shared" si="2"/>
        <v/>
      </c>
      <c r="U31" s="835" t="str">
        <f t="shared" si="3"/>
        <v/>
      </c>
      <c r="V31" s="836" t="str">
        <f t="shared" si="4"/>
        <v/>
      </c>
      <c r="W31" s="823"/>
    </row>
    <row r="32" spans="1:23" ht="14.4" customHeight="1" x14ac:dyDescent="0.3">
      <c r="A32" s="883" t="s">
        <v>6547</v>
      </c>
      <c r="B32" s="835"/>
      <c r="C32" s="837"/>
      <c r="D32" s="838"/>
      <c r="E32" s="824">
        <v>6</v>
      </c>
      <c r="F32" s="825">
        <v>38.479999999999997</v>
      </c>
      <c r="G32" s="826">
        <v>11</v>
      </c>
      <c r="H32" s="819">
        <v>5</v>
      </c>
      <c r="I32" s="817">
        <v>33.26</v>
      </c>
      <c r="J32" s="818">
        <v>7.4</v>
      </c>
      <c r="K32" s="820">
        <v>6.66</v>
      </c>
      <c r="L32" s="819">
        <v>3</v>
      </c>
      <c r="M32" s="819">
        <v>31</v>
      </c>
      <c r="N32" s="821">
        <v>10.26</v>
      </c>
      <c r="O32" s="819" t="s">
        <v>6493</v>
      </c>
      <c r="P32" s="834" t="s">
        <v>6548</v>
      </c>
      <c r="Q32" s="822">
        <f t="shared" si="0"/>
        <v>5</v>
      </c>
      <c r="R32" s="822">
        <f t="shared" si="0"/>
        <v>33.26</v>
      </c>
      <c r="S32" s="835">
        <f t="shared" si="1"/>
        <v>51.3</v>
      </c>
      <c r="T32" s="835">
        <f t="shared" si="2"/>
        <v>37</v>
      </c>
      <c r="U32" s="835">
        <f t="shared" si="3"/>
        <v>-14.299999999999997</v>
      </c>
      <c r="V32" s="836">
        <f t="shared" si="4"/>
        <v>0.72124756335282658</v>
      </c>
      <c r="W32" s="823"/>
    </row>
    <row r="33" spans="1:23" ht="14.4" customHeight="1" x14ac:dyDescent="0.3">
      <c r="A33" s="884" t="s">
        <v>6549</v>
      </c>
      <c r="B33" s="868">
        <v>6</v>
      </c>
      <c r="C33" s="869">
        <v>40.57</v>
      </c>
      <c r="D33" s="839">
        <v>7.8</v>
      </c>
      <c r="E33" s="872">
        <v>3</v>
      </c>
      <c r="F33" s="873">
        <v>20.96</v>
      </c>
      <c r="G33" s="828">
        <v>16.3</v>
      </c>
      <c r="H33" s="875">
        <v>2</v>
      </c>
      <c r="I33" s="871">
        <v>18.79</v>
      </c>
      <c r="J33" s="827">
        <v>10</v>
      </c>
      <c r="K33" s="874">
        <v>7.01</v>
      </c>
      <c r="L33" s="875">
        <v>5</v>
      </c>
      <c r="M33" s="875">
        <v>41</v>
      </c>
      <c r="N33" s="876">
        <v>13.52</v>
      </c>
      <c r="O33" s="875" t="s">
        <v>6493</v>
      </c>
      <c r="P33" s="877" t="s">
        <v>6550</v>
      </c>
      <c r="Q33" s="878">
        <f t="shared" si="0"/>
        <v>-4</v>
      </c>
      <c r="R33" s="878">
        <f t="shared" si="0"/>
        <v>-21.78</v>
      </c>
      <c r="S33" s="868">
        <f t="shared" si="1"/>
        <v>27.04</v>
      </c>
      <c r="T33" s="868">
        <f t="shared" si="2"/>
        <v>20</v>
      </c>
      <c r="U33" s="868">
        <f t="shared" si="3"/>
        <v>-7.0399999999999991</v>
      </c>
      <c r="V33" s="879">
        <f t="shared" si="4"/>
        <v>0.73964497041420119</v>
      </c>
      <c r="W33" s="829"/>
    </row>
    <row r="34" spans="1:23" ht="14.4" customHeight="1" x14ac:dyDescent="0.3">
      <c r="A34" s="884" t="s">
        <v>6551</v>
      </c>
      <c r="B34" s="868">
        <v>2</v>
      </c>
      <c r="C34" s="869">
        <v>19.760000000000002</v>
      </c>
      <c r="D34" s="839">
        <v>7.5</v>
      </c>
      <c r="E34" s="872">
        <v>5</v>
      </c>
      <c r="F34" s="873">
        <v>42.27</v>
      </c>
      <c r="G34" s="828">
        <v>10.4</v>
      </c>
      <c r="H34" s="875">
        <v>1</v>
      </c>
      <c r="I34" s="871">
        <v>10.38</v>
      </c>
      <c r="J34" s="827">
        <v>10</v>
      </c>
      <c r="K34" s="874">
        <v>10.38</v>
      </c>
      <c r="L34" s="875">
        <v>6</v>
      </c>
      <c r="M34" s="875">
        <v>52</v>
      </c>
      <c r="N34" s="876">
        <v>17.170000000000002</v>
      </c>
      <c r="O34" s="875" t="s">
        <v>6493</v>
      </c>
      <c r="P34" s="877" t="s">
        <v>6552</v>
      </c>
      <c r="Q34" s="878">
        <f t="shared" si="0"/>
        <v>-1</v>
      </c>
      <c r="R34" s="878">
        <f t="shared" si="0"/>
        <v>-9.3800000000000008</v>
      </c>
      <c r="S34" s="868">
        <f t="shared" si="1"/>
        <v>17.170000000000002</v>
      </c>
      <c r="T34" s="868">
        <f t="shared" si="2"/>
        <v>10</v>
      </c>
      <c r="U34" s="868">
        <f t="shared" si="3"/>
        <v>-7.1700000000000017</v>
      </c>
      <c r="V34" s="879">
        <f t="shared" si="4"/>
        <v>0.58241118229470001</v>
      </c>
      <c r="W34" s="829"/>
    </row>
    <row r="35" spans="1:23" ht="14.4" customHeight="1" x14ac:dyDescent="0.3">
      <c r="A35" s="883" t="s">
        <v>6553</v>
      </c>
      <c r="B35" s="835"/>
      <c r="C35" s="837"/>
      <c r="D35" s="838"/>
      <c r="E35" s="824">
        <v>3</v>
      </c>
      <c r="F35" s="825">
        <v>6.3</v>
      </c>
      <c r="G35" s="826">
        <v>5.7</v>
      </c>
      <c r="H35" s="819"/>
      <c r="I35" s="817"/>
      <c r="J35" s="818"/>
      <c r="K35" s="820">
        <v>2.44</v>
      </c>
      <c r="L35" s="819">
        <v>1</v>
      </c>
      <c r="M35" s="819">
        <v>9</v>
      </c>
      <c r="N35" s="821">
        <v>2.94</v>
      </c>
      <c r="O35" s="819" t="s">
        <v>6493</v>
      </c>
      <c r="P35" s="834" t="s">
        <v>6554</v>
      </c>
      <c r="Q35" s="822">
        <f t="shared" si="0"/>
        <v>0</v>
      </c>
      <c r="R35" s="822">
        <f t="shared" si="0"/>
        <v>0</v>
      </c>
      <c r="S35" s="835" t="str">
        <f t="shared" si="1"/>
        <v/>
      </c>
      <c r="T35" s="835" t="str">
        <f t="shared" si="2"/>
        <v/>
      </c>
      <c r="U35" s="835" t="str">
        <f t="shared" si="3"/>
        <v/>
      </c>
      <c r="V35" s="836" t="str">
        <f t="shared" si="4"/>
        <v/>
      </c>
      <c r="W35" s="823"/>
    </row>
    <row r="36" spans="1:23" ht="14.4" customHeight="1" x14ac:dyDescent="0.3">
      <c r="A36" s="883" t="s">
        <v>6555</v>
      </c>
      <c r="B36" s="835"/>
      <c r="C36" s="837"/>
      <c r="D36" s="838"/>
      <c r="E36" s="824">
        <v>1</v>
      </c>
      <c r="F36" s="825">
        <v>0.85</v>
      </c>
      <c r="G36" s="826">
        <v>8</v>
      </c>
      <c r="H36" s="819"/>
      <c r="I36" s="817"/>
      <c r="J36" s="818"/>
      <c r="K36" s="820">
        <v>0.85</v>
      </c>
      <c r="L36" s="819">
        <v>3</v>
      </c>
      <c r="M36" s="819">
        <v>26</v>
      </c>
      <c r="N36" s="821">
        <v>8.67</v>
      </c>
      <c r="O36" s="819" t="s">
        <v>6493</v>
      </c>
      <c r="P36" s="834" t="s">
        <v>6556</v>
      </c>
      <c r="Q36" s="822">
        <f t="shared" si="0"/>
        <v>0</v>
      </c>
      <c r="R36" s="822">
        <f t="shared" si="0"/>
        <v>0</v>
      </c>
      <c r="S36" s="835" t="str">
        <f t="shared" si="1"/>
        <v/>
      </c>
      <c r="T36" s="835" t="str">
        <f t="shared" si="2"/>
        <v/>
      </c>
      <c r="U36" s="835" t="str">
        <f t="shared" si="3"/>
        <v/>
      </c>
      <c r="V36" s="836" t="str">
        <f t="shared" si="4"/>
        <v/>
      </c>
      <c r="W36" s="823"/>
    </row>
    <row r="37" spans="1:23" ht="14.4" customHeight="1" x14ac:dyDescent="0.3">
      <c r="A37" s="883" t="s">
        <v>6557</v>
      </c>
      <c r="B37" s="835"/>
      <c r="C37" s="837"/>
      <c r="D37" s="838"/>
      <c r="E37" s="833">
        <v>1</v>
      </c>
      <c r="F37" s="817">
        <v>3.28</v>
      </c>
      <c r="G37" s="818">
        <v>7</v>
      </c>
      <c r="H37" s="824">
        <v>1</v>
      </c>
      <c r="I37" s="825">
        <v>3.28</v>
      </c>
      <c r="J37" s="826">
        <v>3</v>
      </c>
      <c r="K37" s="820">
        <v>3.28</v>
      </c>
      <c r="L37" s="819">
        <v>1</v>
      </c>
      <c r="M37" s="819">
        <v>13</v>
      </c>
      <c r="N37" s="821">
        <v>4.47</v>
      </c>
      <c r="O37" s="819" t="s">
        <v>5737</v>
      </c>
      <c r="P37" s="834" t="s">
        <v>6558</v>
      </c>
      <c r="Q37" s="822">
        <f t="shared" si="0"/>
        <v>1</v>
      </c>
      <c r="R37" s="822">
        <f t="shared" si="0"/>
        <v>3.28</v>
      </c>
      <c r="S37" s="835">
        <f t="shared" si="1"/>
        <v>4.47</v>
      </c>
      <c r="T37" s="835">
        <f t="shared" si="2"/>
        <v>3</v>
      </c>
      <c r="U37" s="835">
        <f t="shared" si="3"/>
        <v>-1.4699999999999998</v>
      </c>
      <c r="V37" s="836">
        <f t="shared" si="4"/>
        <v>0.67114093959731547</v>
      </c>
      <c r="W37" s="823"/>
    </row>
    <row r="38" spans="1:23" ht="14.4" customHeight="1" x14ac:dyDescent="0.3">
      <c r="A38" s="883" t="s">
        <v>6559</v>
      </c>
      <c r="B38" s="835"/>
      <c r="C38" s="837"/>
      <c r="D38" s="838"/>
      <c r="E38" s="833">
        <v>1</v>
      </c>
      <c r="F38" s="817">
        <v>2.94</v>
      </c>
      <c r="G38" s="818">
        <v>3</v>
      </c>
      <c r="H38" s="824">
        <v>4</v>
      </c>
      <c r="I38" s="825">
        <v>11.75</v>
      </c>
      <c r="J38" s="830">
        <v>4.8</v>
      </c>
      <c r="K38" s="820">
        <v>2.94</v>
      </c>
      <c r="L38" s="819">
        <v>1</v>
      </c>
      <c r="M38" s="819">
        <v>9</v>
      </c>
      <c r="N38" s="821">
        <v>2.92</v>
      </c>
      <c r="O38" s="819" t="s">
        <v>5737</v>
      </c>
      <c r="P38" s="834" t="s">
        <v>6560</v>
      </c>
      <c r="Q38" s="822">
        <f t="shared" si="0"/>
        <v>4</v>
      </c>
      <c r="R38" s="822">
        <f t="shared" si="0"/>
        <v>11.75</v>
      </c>
      <c r="S38" s="835">
        <f t="shared" si="1"/>
        <v>11.68</v>
      </c>
      <c r="T38" s="835">
        <f t="shared" si="2"/>
        <v>19.2</v>
      </c>
      <c r="U38" s="835">
        <f t="shared" si="3"/>
        <v>7.52</v>
      </c>
      <c r="V38" s="836">
        <f t="shared" si="4"/>
        <v>1.6438356164383561</v>
      </c>
      <c r="W38" s="823">
        <v>8.24</v>
      </c>
    </row>
    <row r="39" spans="1:23" ht="14.4" customHeight="1" x14ac:dyDescent="0.3">
      <c r="A39" s="883" t="s">
        <v>6561</v>
      </c>
      <c r="B39" s="835"/>
      <c r="C39" s="837"/>
      <c r="D39" s="838"/>
      <c r="E39" s="824">
        <v>1</v>
      </c>
      <c r="F39" s="825">
        <v>0.73</v>
      </c>
      <c r="G39" s="826">
        <v>10</v>
      </c>
      <c r="H39" s="819"/>
      <c r="I39" s="817"/>
      <c r="J39" s="818"/>
      <c r="K39" s="820">
        <v>0.73</v>
      </c>
      <c r="L39" s="819">
        <v>1</v>
      </c>
      <c r="M39" s="819">
        <v>13</v>
      </c>
      <c r="N39" s="821">
        <v>4.2699999999999996</v>
      </c>
      <c r="O39" s="819" t="s">
        <v>6493</v>
      </c>
      <c r="P39" s="834" t="s">
        <v>6562</v>
      </c>
      <c r="Q39" s="822">
        <f t="shared" si="0"/>
        <v>0</v>
      </c>
      <c r="R39" s="822">
        <f t="shared" si="0"/>
        <v>0</v>
      </c>
      <c r="S39" s="835" t="str">
        <f t="shared" si="1"/>
        <v/>
      </c>
      <c r="T39" s="835" t="str">
        <f t="shared" si="2"/>
        <v/>
      </c>
      <c r="U39" s="835" t="str">
        <f t="shared" si="3"/>
        <v/>
      </c>
      <c r="V39" s="836" t="str">
        <f t="shared" si="4"/>
        <v/>
      </c>
      <c r="W39" s="823"/>
    </row>
    <row r="40" spans="1:23" ht="14.4" customHeight="1" x14ac:dyDescent="0.3">
      <c r="A40" s="884" t="s">
        <v>6563</v>
      </c>
      <c r="B40" s="868">
        <v>1</v>
      </c>
      <c r="C40" s="869">
        <v>1.07</v>
      </c>
      <c r="D40" s="839">
        <v>11</v>
      </c>
      <c r="E40" s="872">
        <v>1</v>
      </c>
      <c r="F40" s="873">
        <v>1.07</v>
      </c>
      <c r="G40" s="828">
        <v>8</v>
      </c>
      <c r="H40" s="875"/>
      <c r="I40" s="871"/>
      <c r="J40" s="827"/>
      <c r="K40" s="874">
        <v>1.07</v>
      </c>
      <c r="L40" s="875">
        <v>2</v>
      </c>
      <c r="M40" s="875">
        <v>19</v>
      </c>
      <c r="N40" s="876">
        <v>6.4</v>
      </c>
      <c r="O40" s="875" t="s">
        <v>6493</v>
      </c>
      <c r="P40" s="877" t="s">
        <v>6564</v>
      </c>
      <c r="Q40" s="878">
        <f t="shared" si="0"/>
        <v>-1</v>
      </c>
      <c r="R40" s="878">
        <f t="shared" si="0"/>
        <v>-1.07</v>
      </c>
      <c r="S40" s="868" t="str">
        <f t="shared" si="1"/>
        <v/>
      </c>
      <c r="T40" s="868" t="str">
        <f t="shared" si="2"/>
        <v/>
      </c>
      <c r="U40" s="868" t="str">
        <f t="shared" si="3"/>
        <v/>
      </c>
      <c r="V40" s="879" t="str">
        <f t="shared" si="4"/>
        <v/>
      </c>
      <c r="W40" s="829"/>
    </row>
    <row r="41" spans="1:23" ht="14.4" customHeight="1" x14ac:dyDescent="0.3">
      <c r="A41" s="884" t="s">
        <v>6565</v>
      </c>
      <c r="B41" s="868">
        <v>1</v>
      </c>
      <c r="C41" s="869">
        <v>1.92</v>
      </c>
      <c r="D41" s="839">
        <v>25</v>
      </c>
      <c r="E41" s="872"/>
      <c r="F41" s="873"/>
      <c r="G41" s="828"/>
      <c r="H41" s="875"/>
      <c r="I41" s="871"/>
      <c r="J41" s="827"/>
      <c r="K41" s="874">
        <v>1.92</v>
      </c>
      <c r="L41" s="875">
        <v>3</v>
      </c>
      <c r="M41" s="875">
        <v>25</v>
      </c>
      <c r="N41" s="876">
        <v>8.49</v>
      </c>
      <c r="O41" s="875" t="s">
        <v>6493</v>
      </c>
      <c r="P41" s="877" t="s">
        <v>6566</v>
      </c>
      <c r="Q41" s="878">
        <f t="shared" si="0"/>
        <v>-1</v>
      </c>
      <c r="R41" s="878">
        <f t="shared" si="0"/>
        <v>-1.92</v>
      </c>
      <c r="S41" s="868" t="str">
        <f t="shared" si="1"/>
        <v/>
      </c>
      <c r="T41" s="868" t="str">
        <f t="shared" si="2"/>
        <v/>
      </c>
      <c r="U41" s="868" t="str">
        <f t="shared" si="3"/>
        <v/>
      </c>
      <c r="V41" s="879" t="str">
        <f t="shared" si="4"/>
        <v/>
      </c>
      <c r="W41" s="829"/>
    </row>
    <row r="42" spans="1:23" ht="14.4" customHeight="1" x14ac:dyDescent="0.3">
      <c r="A42" s="883" t="s">
        <v>6567</v>
      </c>
      <c r="B42" s="835"/>
      <c r="C42" s="837"/>
      <c r="D42" s="838"/>
      <c r="E42" s="833"/>
      <c r="F42" s="817"/>
      <c r="G42" s="818"/>
      <c r="H42" s="824">
        <v>3</v>
      </c>
      <c r="I42" s="825">
        <v>1.94</v>
      </c>
      <c r="J42" s="830">
        <v>6</v>
      </c>
      <c r="K42" s="820">
        <v>0.42</v>
      </c>
      <c r="L42" s="819">
        <v>1</v>
      </c>
      <c r="M42" s="819">
        <v>7</v>
      </c>
      <c r="N42" s="821">
        <v>2.34</v>
      </c>
      <c r="O42" s="819" t="s">
        <v>6493</v>
      </c>
      <c r="P42" s="834" t="s">
        <v>6568</v>
      </c>
      <c r="Q42" s="822">
        <f t="shared" si="0"/>
        <v>3</v>
      </c>
      <c r="R42" s="822">
        <f t="shared" si="0"/>
        <v>1.94</v>
      </c>
      <c r="S42" s="835">
        <f t="shared" si="1"/>
        <v>7.02</v>
      </c>
      <c r="T42" s="835">
        <f t="shared" si="2"/>
        <v>18</v>
      </c>
      <c r="U42" s="835">
        <f t="shared" si="3"/>
        <v>10.98</v>
      </c>
      <c r="V42" s="836">
        <f t="shared" si="4"/>
        <v>2.5641025641025643</v>
      </c>
      <c r="W42" s="823">
        <v>11.66</v>
      </c>
    </row>
    <row r="43" spans="1:23" ht="14.4" customHeight="1" x14ac:dyDescent="0.3">
      <c r="A43" s="884" t="s">
        <v>6569</v>
      </c>
      <c r="B43" s="868"/>
      <c r="C43" s="869"/>
      <c r="D43" s="839"/>
      <c r="E43" s="870">
        <v>1</v>
      </c>
      <c r="F43" s="871">
        <v>1.17</v>
      </c>
      <c r="G43" s="827">
        <v>17</v>
      </c>
      <c r="H43" s="872"/>
      <c r="I43" s="873"/>
      <c r="J43" s="828"/>
      <c r="K43" s="874">
        <v>0.55000000000000004</v>
      </c>
      <c r="L43" s="875">
        <v>1</v>
      </c>
      <c r="M43" s="875">
        <v>10</v>
      </c>
      <c r="N43" s="876">
        <v>3.3</v>
      </c>
      <c r="O43" s="875" t="s">
        <v>6493</v>
      </c>
      <c r="P43" s="877" t="s">
        <v>6570</v>
      </c>
      <c r="Q43" s="878">
        <f t="shared" si="0"/>
        <v>0</v>
      </c>
      <c r="R43" s="878">
        <f t="shared" si="0"/>
        <v>0</v>
      </c>
      <c r="S43" s="868" t="str">
        <f t="shared" si="1"/>
        <v/>
      </c>
      <c r="T43" s="868" t="str">
        <f t="shared" si="2"/>
        <v/>
      </c>
      <c r="U43" s="868" t="str">
        <f t="shared" si="3"/>
        <v/>
      </c>
      <c r="V43" s="879" t="str">
        <f t="shared" si="4"/>
        <v/>
      </c>
      <c r="W43" s="829"/>
    </row>
    <row r="44" spans="1:23" ht="14.4" customHeight="1" x14ac:dyDescent="0.3">
      <c r="A44" s="883" t="s">
        <v>6571</v>
      </c>
      <c r="B44" s="835">
        <v>1</v>
      </c>
      <c r="C44" s="837">
        <v>0.49</v>
      </c>
      <c r="D44" s="838">
        <v>2</v>
      </c>
      <c r="E44" s="824">
        <v>5</v>
      </c>
      <c r="F44" s="825">
        <v>3.02</v>
      </c>
      <c r="G44" s="826">
        <v>4.8</v>
      </c>
      <c r="H44" s="819">
        <v>2</v>
      </c>
      <c r="I44" s="817">
        <v>0.99</v>
      </c>
      <c r="J44" s="818">
        <v>2</v>
      </c>
      <c r="K44" s="820">
        <v>0.49</v>
      </c>
      <c r="L44" s="819">
        <v>1</v>
      </c>
      <c r="M44" s="819">
        <v>9</v>
      </c>
      <c r="N44" s="821">
        <v>2.96</v>
      </c>
      <c r="O44" s="819" t="s">
        <v>6493</v>
      </c>
      <c r="P44" s="834" t="s">
        <v>6572</v>
      </c>
      <c r="Q44" s="822">
        <f t="shared" si="0"/>
        <v>1</v>
      </c>
      <c r="R44" s="822">
        <f t="shared" si="0"/>
        <v>0.5</v>
      </c>
      <c r="S44" s="835">
        <f t="shared" si="1"/>
        <v>5.92</v>
      </c>
      <c r="T44" s="835">
        <f t="shared" si="2"/>
        <v>4</v>
      </c>
      <c r="U44" s="835">
        <f t="shared" si="3"/>
        <v>-1.92</v>
      </c>
      <c r="V44" s="836">
        <f t="shared" si="4"/>
        <v>0.67567567567567566</v>
      </c>
      <c r="W44" s="823"/>
    </row>
    <row r="45" spans="1:23" ht="14.4" customHeight="1" x14ac:dyDescent="0.3">
      <c r="A45" s="884" t="s">
        <v>6573</v>
      </c>
      <c r="B45" s="868">
        <v>1</v>
      </c>
      <c r="C45" s="869">
        <v>0.79</v>
      </c>
      <c r="D45" s="839">
        <v>2</v>
      </c>
      <c r="E45" s="872"/>
      <c r="F45" s="873"/>
      <c r="G45" s="828"/>
      <c r="H45" s="875"/>
      <c r="I45" s="871"/>
      <c r="J45" s="827"/>
      <c r="K45" s="874">
        <v>0.79</v>
      </c>
      <c r="L45" s="875">
        <v>2</v>
      </c>
      <c r="M45" s="875">
        <v>16</v>
      </c>
      <c r="N45" s="876">
        <v>5.22</v>
      </c>
      <c r="O45" s="875" t="s">
        <v>6493</v>
      </c>
      <c r="P45" s="877" t="s">
        <v>6574</v>
      </c>
      <c r="Q45" s="878">
        <f t="shared" si="0"/>
        <v>-1</v>
      </c>
      <c r="R45" s="878">
        <f t="shared" si="0"/>
        <v>-0.79</v>
      </c>
      <c r="S45" s="868" t="str">
        <f t="shared" si="1"/>
        <v/>
      </c>
      <c r="T45" s="868" t="str">
        <f t="shared" si="2"/>
        <v/>
      </c>
      <c r="U45" s="868" t="str">
        <f t="shared" si="3"/>
        <v/>
      </c>
      <c r="V45" s="879" t="str">
        <f t="shared" si="4"/>
        <v/>
      </c>
      <c r="W45" s="829"/>
    </row>
    <row r="46" spans="1:23" ht="14.4" customHeight="1" x14ac:dyDescent="0.3">
      <c r="A46" s="883" t="s">
        <v>6575</v>
      </c>
      <c r="B46" s="835">
        <v>1</v>
      </c>
      <c r="C46" s="837">
        <v>0.37</v>
      </c>
      <c r="D46" s="838">
        <v>2</v>
      </c>
      <c r="E46" s="833"/>
      <c r="F46" s="817"/>
      <c r="G46" s="818"/>
      <c r="H46" s="824"/>
      <c r="I46" s="825"/>
      <c r="J46" s="826"/>
      <c r="K46" s="820">
        <v>0.55000000000000004</v>
      </c>
      <c r="L46" s="819">
        <v>3</v>
      </c>
      <c r="M46" s="819">
        <v>23</v>
      </c>
      <c r="N46" s="821">
        <v>7.74</v>
      </c>
      <c r="O46" s="819" t="s">
        <v>6493</v>
      </c>
      <c r="P46" s="834" t="s">
        <v>6576</v>
      </c>
      <c r="Q46" s="822">
        <f t="shared" si="0"/>
        <v>-1</v>
      </c>
      <c r="R46" s="822">
        <f t="shared" si="0"/>
        <v>-0.37</v>
      </c>
      <c r="S46" s="835" t="str">
        <f t="shared" si="1"/>
        <v/>
      </c>
      <c r="T46" s="835" t="str">
        <f t="shared" si="2"/>
        <v/>
      </c>
      <c r="U46" s="835" t="str">
        <f t="shared" si="3"/>
        <v/>
      </c>
      <c r="V46" s="836" t="str">
        <f t="shared" si="4"/>
        <v/>
      </c>
      <c r="W46" s="823"/>
    </row>
    <row r="47" spans="1:23" ht="14.4" customHeight="1" x14ac:dyDescent="0.3">
      <c r="A47" s="884" t="s">
        <v>6577</v>
      </c>
      <c r="B47" s="868"/>
      <c r="C47" s="869"/>
      <c r="D47" s="839"/>
      <c r="E47" s="870">
        <v>1</v>
      </c>
      <c r="F47" s="871">
        <v>1.04</v>
      </c>
      <c r="G47" s="827">
        <v>8</v>
      </c>
      <c r="H47" s="872">
        <v>2</v>
      </c>
      <c r="I47" s="873">
        <v>1.37</v>
      </c>
      <c r="J47" s="831">
        <v>12.5</v>
      </c>
      <c r="K47" s="874">
        <v>0.68</v>
      </c>
      <c r="L47" s="875">
        <v>3</v>
      </c>
      <c r="M47" s="875">
        <v>28</v>
      </c>
      <c r="N47" s="876">
        <v>9.25</v>
      </c>
      <c r="O47" s="875" t="s">
        <v>6493</v>
      </c>
      <c r="P47" s="877" t="s">
        <v>6578</v>
      </c>
      <c r="Q47" s="878">
        <f t="shared" si="0"/>
        <v>2</v>
      </c>
      <c r="R47" s="878">
        <f t="shared" si="0"/>
        <v>1.37</v>
      </c>
      <c r="S47" s="868">
        <f t="shared" si="1"/>
        <v>18.5</v>
      </c>
      <c r="T47" s="868">
        <f t="shared" si="2"/>
        <v>25</v>
      </c>
      <c r="U47" s="868">
        <f t="shared" si="3"/>
        <v>6.5</v>
      </c>
      <c r="V47" s="879">
        <f t="shared" si="4"/>
        <v>1.3513513513513513</v>
      </c>
      <c r="W47" s="829">
        <v>10.75</v>
      </c>
    </row>
    <row r="48" spans="1:23" ht="14.4" customHeight="1" x14ac:dyDescent="0.3">
      <c r="A48" s="884" t="s">
        <v>6579</v>
      </c>
      <c r="B48" s="868">
        <v>1</v>
      </c>
      <c r="C48" s="869">
        <v>0.79</v>
      </c>
      <c r="D48" s="839">
        <v>3</v>
      </c>
      <c r="E48" s="870"/>
      <c r="F48" s="871"/>
      <c r="G48" s="827"/>
      <c r="H48" s="872"/>
      <c r="I48" s="873"/>
      <c r="J48" s="828"/>
      <c r="K48" s="874">
        <v>1.04</v>
      </c>
      <c r="L48" s="875">
        <v>4</v>
      </c>
      <c r="M48" s="875">
        <v>35</v>
      </c>
      <c r="N48" s="876">
        <v>11.59</v>
      </c>
      <c r="O48" s="875" t="s">
        <v>6493</v>
      </c>
      <c r="P48" s="877" t="s">
        <v>6580</v>
      </c>
      <c r="Q48" s="878">
        <f t="shared" si="0"/>
        <v>-1</v>
      </c>
      <c r="R48" s="878">
        <f t="shared" si="0"/>
        <v>-0.79</v>
      </c>
      <c r="S48" s="868" t="str">
        <f t="shared" si="1"/>
        <v/>
      </c>
      <c r="T48" s="868" t="str">
        <f t="shared" si="2"/>
        <v/>
      </c>
      <c r="U48" s="868" t="str">
        <f t="shared" si="3"/>
        <v/>
      </c>
      <c r="V48" s="879" t="str">
        <f t="shared" si="4"/>
        <v/>
      </c>
      <c r="W48" s="829"/>
    </row>
    <row r="49" spans="1:23" ht="14.4" customHeight="1" x14ac:dyDescent="0.3">
      <c r="A49" s="883" t="s">
        <v>6581</v>
      </c>
      <c r="B49" s="835">
        <v>1</v>
      </c>
      <c r="C49" s="837">
        <v>0.42</v>
      </c>
      <c r="D49" s="838">
        <v>3</v>
      </c>
      <c r="E49" s="824">
        <v>3</v>
      </c>
      <c r="F49" s="825">
        <v>1.29</v>
      </c>
      <c r="G49" s="826">
        <v>4.3</v>
      </c>
      <c r="H49" s="819">
        <v>1</v>
      </c>
      <c r="I49" s="817">
        <v>0.42</v>
      </c>
      <c r="J49" s="818">
        <v>2</v>
      </c>
      <c r="K49" s="820">
        <v>0.42</v>
      </c>
      <c r="L49" s="819">
        <v>2</v>
      </c>
      <c r="M49" s="819">
        <v>17</v>
      </c>
      <c r="N49" s="821">
        <v>5.62</v>
      </c>
      <c r="O49" s="819" t="s">
        <v>6493</v>
      </c>
      <c r="P49" s="834" t="s">
        <v>6582</v>
      </c>
      <c r="Q49" s="822">
        <f t="shared" si="0"/>
        <v>0</v>
      </c>
      <c r="R49" s="822">
        <f t="shared" si="0"/>
        <v>0</v>
      </c>
      <c r="S49" s="835">
        <f t="shared" si="1"/>
        <v>5.62</v>
      </c>
      <c r="T49" s="835">
        <f t="shared" si="2"/>
        <v>2</v>
      </c>
      <c r="U49" s="835">
        <f t="shared" si="3"/>
        <v>-3.62</v>
      </c>
      <c r="V49" s="836">
        <f t="shared" si="4"/>
        <v>0.35587188612099646</v>
      </c>
      <c r="W49" s="823"/>
    </row>
    <row r="50" spans="1:23" ht="14.4" customHeight="1" x14ac:dyDescent="0.3">
      <c r="A50" s="883" t="s">
        <v>6583</v>
      </c>
      <c r="B50" s="814">
        <v>8</v>
      </c>
      <c r="C50" s="815">
        <v>2.94</v>
      </c>
      <c r="D50" s="816">
        <v>2.9</v>
      </c>
      <c r="E50" s="833">
        <v>9</v>
      </c>
      <c r="F50" s="817">
        <v>3.4</v>
      </c>
      <c r="G50" s="818">
        <v>4</v>
      </c>
      <c r="H50" s="819">
        <v>9</v>
      </c>
      <c r="I50" s="817">
        <v>3.07</v>
      </c>
      <c r="J50" s="818">
        <v>2.9</v>
      </c>
      <c r="K50" s="820">
        <v>0.36</v>
      </c>
      <c r="L50" s="819">
        <v>2</v>
      </c>
      <c r="M50" s="819">
        <v>15</v>
      </c>
      <c r="N50" s="821">
        <v>4.87</v>
      </c>
      <c r="O50" s="819" t="s">
        <v>6493</v>
      </c>
      <c r="P50" s="834" t="s">
        <v>6584</v>
      </c>
      <c r="Q50" s="822">
        <f t="shared" si="0"/>
        <v>1</v>
      </c>
      <c r="R50" s="822">
        <f t="shared" si="0"/>
        <v>0.12999999999999989</v>
      </c>
      <c r="S50" s="835">
        <f t="shared" si="1"/>
        <v>43.83</v>
      </c>
      <c r="T50" s="835">
        <f t="shared" si="2"/>
        <v>26.099999999999998</v>
      </c>
      <c r="U50" s="835">
        <f t="shared" si="3"/>
        <v>-17.73</v>
      </c>
      <c r="V50" s="836">
        <f t="shared" si="4"/>
        <v>0.59548254620123198</v>
      </c>
      <c r="W50" s="823"/>
    </row>
    <row r="51" spans="1:23" ht="14.4" customHeight="1" x14ac:dyDescent="0.3">
      <c r="A51" s="884" t="s">
        <v>6585</v>
      </c>
      <c r="B51" s="880">
        <v>2</v>
      </c>
      <c r="C51" s="881">
        <v>0.95</v>
      </c>
      <c r="D51" s="832">
        <v>5</v>
      </c>
      <c r="E51" s="870"/>
      <c r="F51" s="871"/>
      <c r="G51" s="827"/>
      <c r="H51" s="875"/>
      <c r="I51" s="871"/>
      <c r="J51" s="827"/>
      <c r="K51" s="874">
        <v>0.48</v>
      </c>
      <c r="L51" s="875">
        <v>2</v>
      </c>
      <c r="M51" s="875">
        <v>20</v>
      </c>
      <c r="N51" s="876">
        <v>6.58</v>
      </c>
      <c r="O51" s="875" t="s">
        <v>6493</v>
      </c>
      <c r="P51" s="877" t="s">
        <v>6586</v>
      </c>
      <c r="Q51" s="878">
        <f t="shared" si="0"/>
        <v>-2</v>
      </c>
      <c r="R51" s="878">
        <f t="shared" si="0"/>
        <v>-0.95</v>
      </c>
      <c r="S51" s="868" t="str">
        <f t="shared" si="1"/>
        <v/>
      </c>
      <c r="T51" s="868" t="str">
        <f t="shared" si="2"/>
        <v/>
      </c>
      <c r="U51" s="868" t="str">
        <f t="shared" si="3"/>
        <v/>
      </c>
      <c r="V51" s="879" t="str">
        <f t="shared" si="4"/>
        <v/>
      </c>
      <c r="W51" s="829"/>
    </row>
    <row r="52" spans="1:23" ht="14.4" customHeight="1" x14ac:dyDescent="0.3">
      <c r="A52" s="883" t="s">
        <v>6587</v>
      </c>
      <c r="B52" s="814">
        <v>1</v>
      </c>
      <c r="C52" s="815">
        <v>0.3</v>
      </c>
      <c r="D52" s="816">
        <v>3</v>
      </c>
      <c r="E52" s="833"/>
      <c r="F52" s="817"/>
      <c r="G52" s="818"/>
      <c r="H52" s="819"/>
      <c r="I52" s="817"/>
      <c r="J52" s="818"/>
      <c r="K52" s="820">
        <v>0.3</v>
      </c>
      <c r="L52" s="819">
        <v>1</v>
      </c>
      <c r="M52" s="819">
        <v>13</v>
      </c>
      <c r="N52" s="821">
        <v>4.33</v>
      </c>
      <c r="O52" s="819" t="s">
        <v>6493</v>
      </c>
      <c r="P52" s="834" t="s">
        <v>6588</v>
      </c>
      <c r="Q52" s="822">
        <f t="shared" si="0"/>
        <v>-1</v>
      </c>
      <c r="R52" s="822">
        <f t="shared" si="0"/>
        <v>-0.3</v>
      </c>
      <c r="S52" s="835" t="str">
        <f t="shared" si="1"/>
        <v/>
      </c>
      <c r="T52" s="835" t="str">
        <f t="shared" si="2"/>
        <v/>
      </c>
      <c r="U52" s="835" t="str">
        <f t="shared" si="3"/>
        <v/>
      </c>
      <c r="V52" s="836" t="str">
        <f t="shared" si="4"/>
        <v/>
      </c>
      <c r="W52" s="823"/>
    </row>
    <row r="53" spans="1:23" ht="14.4" customHeight="1" x14ac:dyDescent="0.3">
      <c r="A53" s="883" t="s">
        <v>6589</v>
      </c>
      <c r="B53" s="814">
        <v>7</v>
      </c>
      <c r="C53" s="815">
        <v>2.73</v>
      </c>
      <c r="D53" s="816">
        <v>2.4</v>
      </c>
      <c r="E53" s="833">
        <v>5</v>
      </c>
      <c r="F53" s="817">
        <v>1.95</v>
      </c>
      <c r="G53" s="818">
        <v>3.2</v>
      </c>
      <c r="H53" s="819">
        <v>3</v>
      </c>
      <c r="I53" s="817">
        <v>1.17</v>
      </c>
      <c r="J53" s="818">
        <v>3.3</v>
      </c>
      <c r="K53" s="820">
        <v>0.39</v>
      </c>
      <c r="L53" s="819">
        <v>2</v>
      </c>
      <c r="M53" s="819">
        <v>14</v>
      </c>
      <c r="N53" s="821">
        <v>4.59</v>
      </c>
      <c r="O53" s="819" t="s">
        <v>6493</v>
      </c>
      <c r="P53" s="834" t="s">
        <v>6590</v>
      </c>
      <c r="Q53" s="822">
        <f t="shared" si="0"/>
        <v>-4</v>
      </c>
      <c r="R53" s="822">
        <f t="shared" si="0"/>
        <v>-1.56</v>
      </c>
      <c r="S53" s="835">
        <f t="shared" si="1"/>
        <v>13.77</v>
      </c>
      <c r="T53" s="835">
        <f t="shared" si="2"/>
        <v>9.8999999999999986</v>
      </c>
      <c r="U53" s="835">
        <f t="shared" si="3"/>
        <v>-3.870000000000001</v>
      </c>
      <c r="V53" s="836">
        <f t="shared" si="4"/>
        <v>0.71895424836601296</v>
      </c>
      <c r="W53" s="823">
        <v>0.41</v>
      </c>
    </row>
    <row r="54" spans="1:23" ht="14.4" customHeight="1" x14ac:dyDescent="0.3">
      <c r="A54" s="884" t="s">
        <v>6591</v>
      </c>
      <c r="B54" s="880">
        <v>2</v>
      </c>
      <c r="C54" s="881">
        <v>1.07</v>
      </c>
      <c r="D54" s="832">
        <v>8</v>
      </c>
      <c r="E54" s="870">
        <v>3</v>
      </c>
      <c r="F54" s="871">
        <v>1.6</v>
      </c>
      <c r="G54" s="827">
        <v>7.7</v>
      </c>
      <c r="H54" s="875"/>
      <c r="I54" s="871"/>
      <c r="J54" s="827"/>
      <c r="K54" s="874">
        <v>0.53</v>
      </c>
      <c r="L54" s="875">
        <v>2</v>
      </c>
      <c r="M54" s="875">
        <v>20</v>
      </c>
      <c r="N54" s="876">
        <v>6.59</v>
      </c>
      <c r="O54" s="875" t="s">
        <v>6493</v>
      </c>
      <c r="P54" s="877" t="s">
        <v>6592</v>
      </c>
      <c r="Q54" s="878">
        <f t="shared" si="0"/>
        <v>-2</v>
      </c>
      <c r="R54" s="878">
        <f t="shared" si="0"/>
        <v>-1.07</v>
      </c>
      <c r="S54" s="868" t="str">
        <f t="shared" si="1"/>
        <v/>
      </c>
      <c r="T54" s="868" t="str">
        <f t="shared" si="2"/>
        <v/>
      </c>
      <c r="U54" s="868" t="str">
        <f t="shared" si="3"/>
        <v/>
      </c>
      <c r="V54" s="879" t="str">
        <f t="shared" si="4"/>
        <v/>
      </c>
      <c r="W54" s="829"/>
    </row>
    <row r="55" spans="1:23" ht="14.4" customHeight="1" x14ac:dyDescent="0.3">
      <c r="A55" s="883" t="s">
        <v>6593</v>
      </c>
      <c r="B55" s="835">
        <v>5</v>
      </c>
      <c r="C55" s="837">
        <v>1.83</v>
      </c>
      <c r="D55" s="838">
        <v>2</v>
      </c>
      <c r="E55" s="824">
        <v>8</v>
      </c>
      <c r="F55" s="825">
        <v>2.93</v>
      </c>
      <c r="G55" s="826">
        <v>2</v>
      </c>
      <c r="H55" s="819">
        <v>8</v>
      </c>
      <c r="I55" s="817">
        <v>2.94</v>
      </c>
      <c r="J55" s="818">
        <v>2.2999999999999998</v>
      </c>
      <c r="K55" s="820">
        <v>0.37</v>
      </c>
      <c r="L55" s="819">
        <v>1</v>
      </c>
      <c r="M55" s="819">
        <v>12</v>
      </c>
      <c r="N55" s="821">
        <v>3.88</v>
      </c>
      <c r="O55" s="819" t="s">
        <v>6493</v>
      </c>
      <c r="P55" s="834" t="s">
        <v>6594</v>
      </c>
      <c r="Q55" s="822">
        <f t="shared" si="0"/>
        <v>3</v>
      </c>
      <c r="R55" s="822">
        <f t="shared" si="0"/>
        <v>1.1099999999999999</v>
      </c>
      <c r="S55" s="835">
        <f t="shared" si="1"/>
        <v>31.04</v>
      </c>
      <c r="T55" s="835">
        <f t="shared" si="2"/>
        <v>18.399999999999999</v>
      </c>
      <c r="U55" s="835">
        <f t="shared" si="3"/>
        <v>-12.64</v>
      </c>
      <c r="V55" s="836">
        <f t="shared" si="4"/>
        <v>0.59278350515463918</v>
      </c>
      <c r="W55" s="823">
        <v>0.12</v>
      </c>
    </row>
    <row r="56" spans="1:23" ht="14.4" customHeight="1" x14ac:dyDescent="0.3">
      <c r="A56" s="884" t="s">
        <v>6595</v>
      </c>
      <c r="B56" s="868">
        <v>1</v>
      </c>
      <c r="C56" s="869">
        <v>0.56000000000000005</v>
      </c>
      <c r="D56" s="839">
        <v>2</v>
      </c>
      <c r="E56" s="872">
        <v>1</v>
      </c>
      <c r="F56" s="873">
        <v>0.56000000000000005</v>
      </c>
      <c r="G56" s="828">
        <v>7</v>
      </c>
      <c r="H56" s="875"/>
      <c r="I56" s="871"/>
      <c r="J56" s="827"/>
      <c r="K56" s="874">
        <v>0.56000000000000005</v>
      </c>
      <c r="L56" s="875">
        <v>2</v>
      </c>
      <c r="M56" s="875">
        <v>19</v>
      </c>
      <c r="N56" s="876">
        <v>6.3</v>
      </c>
      <c r="O56" s="875" t="s">
        <v>6493</v>
      </c>
      <c r="P56" s="877" t="s">
        <v>6596</v>
      </c>
      <c r="Q56" s="878">
        <f t="shared" si="0"/>
        <v>-1</v>
      </c>
      <c r="R56" s="878">
        <f t="shared" si="0"/>
        <v>-0.56000000000000005</v>
      </c>
      <c r="S56" s="868" t="str">
        <f t="shared" si="1"/>
        <v/>
      </c>
      <c r="T56" s="868" t="str">
        <f t="shared" si="2"/>
        <v/>
      </c>
      <c r="U56" s="868" t="str">
        <f t="shared" si="3"/>
        <v/>
      </c>
      <c r="V56" s="879" t="str">
        <f t="shared" si="4"/>
        <v/>
      </c>
      <c r="W56" s="829"/>
    </row>
    <row r="57" spans="1:23" ht="14.4" customHeight="1" x14ac:dyDescent="0.3">
      <c r="A57" s="883" t="s">
        <v>6597</v>
      </c>
      <c r="B57" s="835">
        <v>2</v>
      </c>
      <c r="C57" s="837">
        <v>0.76</v>
      </c>
      <c r="D57" s="838">
        <v>5</v>
      </c>
      <c r="E57" s="824">
        <v>3</v>
      </c>
      <c r="F57" s="825">
        <v>1.1499999999999999</v>
      </c>
      <c r="G57" s="826">
        <v>6</v>
      </c>
      <c r="H57" s="819"/>
      <c r="I57" s="817"/>
      <c r="J57" s="818"/>
      <c r="K57" s="820">
        <v>0.32</v>
      </c>
      <c r="L57" s="819">
        <v>1</v>
      </c>
      <c r="M57" s="819">
        <v>12</v>
      </c>
      <c r="N57" s="821">
        <v>3.88</v>
      </c>
      <c r="O57" s="819" t="s">
        <v>6493</v>
      </c>
      <c r="P57" s="834" t="s">
        <v>6598</v>
      </c>
      <c r="Q57" s="822">
        <f t="shared" si="0"/>
        <v>-2</v>
      </c>
      <c r="R57" s="822">
        <f t="shared" si="0"/>
        <v>-0.76</v>
      </c>
      <c r="S57" s="835" t="str">
        <f t="shared" si="1"/>
        <v/>
      </c>
      <c r="T57" s="835" t="str">
        <f t="shared" si="2"/>
        <v/>
      </c>
      <c r="U57" s="835" t="str">
        <f t="shared" si="3"/>
        <v/>
      </c>
      <c r="V57" s="836" t="str">
        <f t="shared" si="4"/>
        <v/>
      </c>
      <c r="W57" s="823"/>
    </row>
    <row r="58" spans="1:23" ht="14.4" customHeight="1" x14ac:dyDescent="0.3">
      <c r="A58" s="883" t="s">
        <v>6599</v>
      </c>
      <c r="B58" s="814">
        <v>1</v>
      </c>
      <c r="C58" s="815">
        <v>2.0499999999999998</v>
      </c>
      <c r="D58" s="816">
        <v>5</v>
      </c>
      <c r="E58" s="833"/>
      <c r="F58" s="817"/>
      <c r="G58" s="818"/>
      <c r="H58" s="819"/>
      <c r="I58" s="817"/>
      <c r="J58" s="818"/>
      <c r="K58" s="820">
        <v>2.0499999999999998</v>
      </c>
      <c r="L58" s="819">
        <v>2</v>
      </c>
      <c r="M58" s="819">
        <v>14</v>
      </c>
      <c r="N58" s="821">
        <v>4.51</v>
      </c>
      <c r="O58" s="819" t="s">
        <v>6493</v>
      </c>
      <c r="P58" s="834" t="s">
        <v>6600</v>
      </c>
      <c r="Q58" s="822">
        <f t="shared" si="0"/>
        <v>-1</v>
      </c>
      <c r="R58" s="822">
        <f t="shared" si="0"/>
        <v>-2.0499999999999998</v>
      </c>
      <c r="S58" s="835" t="str">
        <f t="shared" si="1"/>
        <v/>
      </c>
      <c r="T58" s="835" t="str">
        <f t="shared" si="2"/>
        <v/>
      </c>
      <c r="U58" s="835" t="str">
        <f t="shared" si="3"/>
        <v/>
      </c>
      <c r="V58" s="836" t="str">
        <f t="shared" si="4"/>
        <v/>
      </c>
      <c r="W58" s="823"/>
    </row>
    <row r="59" spans="1:23" ht="14.4" customHeight="1" x14ac:dyDescent="0.3">
      <c r="A59" s="883" t="s">
        <v>6601</v>
      </c>
      <c r="B59" s="835">
        <v>1</v>
      </c>
      <c r="C59" s="837">
        <v>4.82</v>
      </c>
      <c r="D59" s="838">
        <v>39</v>
      </c>
      <c r="E59" s="833"/>
      <c r="F59" s="817"/>
      <c r="G59" s="818"/>
      <c r="H59" s="824">
        <v>1</v>
      </c>
      <c r="I59" s="825">
        <v>5.77</v>
      </c>
      <c r="J59" s="830">
        <v>52</v>
      </c>
      <c r="K59" s="820">
        <v>4.82</v>
      </c>
      <c r="L59" s="819">
        <v>9</v>
      </c>
      <c r="M59" s="819">
        <v>81</v>
      </c>
      <c r="N59" s="821">
        <v>26.85</v>
      </c>
      <c r="O59" s="819" t="s">
        <v>6493</v>
      </c>
      <c r="P59" s="834" t="s">
        <v>6602</v>
      </c>
      <c r="Q59" s="822">
        <f t="shared" si="0"/>
        <v>0</v>
      </c>
      <c r="R59" s="822">
        <f t="shared" si="0"/>
        <v>0.94999999999999929</v>
      </c>
      <c r="S59" s="835">
        <f t="shared" si="1"/>
        <v>26.85</v>
      </c>
      <c r="T59" s="835">
        <f t="shared" si="2"/>
        <v>52</v>
      </c>
      <c r="U59" s="835">
        <f t="shared" si="3"/>
        <v>25.15</v>
      </c>
      <c r="V59" s="836">
        <f t="shared" si="4"/>
        <v>1.9366852886405959</v>
      </c>
      <c r="W59" s="823">
        <v>25.15</v>
      </c>
    </row>
    <row r="60" spans="1:23" ht="14.4" customHeight="1" x14ac:dyDescent="0.3">
      <c r="A60" s="883" t="s">
        <v>6603</v>
      </c>
      <c r="B60" s="835"/>
      <c r="C60" s="837"/>
      <c r="D60" s="838"/>
      <c r="E60" s="833"/>
      <c r="F60" s="817"/>
      <c r="G60" s="818"/>
      <c r="H60" s="824">
        <v>1</v>
      </c>
      <c r="I60" s="825">
        <v>0.43</v>
      </c>
      <c r="J60" s="830">
        <v>11</v>
      </c>
      <c r="K60" s="820">
        <v>0.43</v>
      </c>
      <c r="L60" s="819">
        <v>2</v>
      </c>
      <c r="M60" s="819">
        <v>18</v>
      </c>
      <c r="N60" s="821">
        <v>6</v>
      </c>
      <c r="O60" s="819" t="s">
        <v>6493</v>
      </c>
      <c r="P60" s="834" t="s">
        <v>6604</v>
      </c>
      <c r="Q60" s="822">
        <f t="shared" si="0"/>
        <v>1</v>
      </c>
      <c r="R60" s="822">
        <f t="shared" si="0"/>
        <v>0.43</v>
      </c>
      <c r="S60" s="835">
        <f t="shared" si="1"/>
        <v>6</v>
      </c>
      <c r="T60" s="835">
        <f t="shared" si="2"/>
        <v>11</v>
      </c>
      <c r="U60" s="835">
        <f t="shared" si="3"/>
        <v>5</v>
      </c>
      <c r="V60" s="836">
        <f t="shared" si="4"/>
        <v>1.8333333333333333</v>
      </c>
      <c r="W60" s="823">
        <v>5</v>
      </c>
    </row>
    <row r="61" spans="1:23" ht="14.4" customHeight="1" x14ac:dyDescent="0.3">
      <c r="A61" s="883" t="s">
        <v>6605</v>
      </c>
      <c r="B61" s="814">
        <v>2</v>
      </c>
      <c r="C61" s="815">
        <v>2.98</v>
      </c>
      <c r="D61" s="816">
        <v>22.5</v>
      </c>
      <c r="E61" s="833">
        <v>2</v>
      </c>
      <c r="F61" s="817">
        <v>2.87</v>
      </c>
      <c r="G61" s="818">
        <v>11</v>
      </c>
      <c r="H61" s="819">
        <v>1</v>
      </c>
      <c r="I61" s="817">
        <v>1.43</v>
      </c>
      <c r="J61" s="818">
        <v>8</v>
      </c>
      <c r="K61" s="820">
        <v>1.43</v>
      </c>
      <c r="L61" s="819">
        <v>4</v>
      </c>
      <c r="M61" s="819">
        <v>35</v>
      </c>
      <c r="N61" s="821">
        <v>11.68</v>
      </c>
      <c r="O61" s="819" t="s">
        <v>6493</v>
      </c>
      <c r="P61" s="834" t="s">
        <v>6606</v>
      </c>
      <c r="Q61" s="822">
        <f t="shared" si="0"/>
        <v>-1</v>
      </c>
      <c r="R61" s="822">
        <f t="shared" si="0"/>
        <v>-1.55</v>
      </c>
      <c r="S61" s="835">
        <f t="shared" si="1"/>
        <v>11.68</v>
      </c>
      <c r="T61" s="835">
        <f t="shared" si="2"/>
        <v>8</v>
      </c>
      <c r="U61" s="835">
        <f t="shared" si="3"/>
        <v>-3.6799999999999997</v>
      </c>
      <c r="V61" s="836">
        <f t="shared" si="4"/>
        <v>0.68493150684931503</v>
      </c>
      <c r="W61" s="823"/>
    </row>
    <row r="62" spans="1:23" ht="14.4" customHeight="1" x14ac:dyDescent="0.3">
      <c r="A62" s="884" t="s">
        <v>6607</v>
      </c>
      <c r="B62" s="880">
        <v>2</v>
      </c>
      <c r="C62" s="881">
        <v>4.42</v>
      </c>
      <c r="D62" s="832">
        <v>19.5</v>
      </c>
      <c r="E62" s="870"/>
      <c r="F62" s="871"/>
      <c r="G62" s="827"/>
      <c r="H62" s="875">
        <v>1</v>
      </c>
      <c r="I62" s="871">
        <v>1.81</v>
      </c>
      <c r="J62" s="831">
        <v>20</v>
      </c>
      <c r="K62" s="874">
        <v>1.81</v>
      </c>
      <c r="L62" s="875">
        <v>5</v>
      </c>
      <c r="M62" s="875">
        <v>45</v>
      </c>
      <c r="N62" s="876">
        <v>15.1</v>
      </c>
      <c r="O62" s="875" t="s">
        <v>6493</v>
      </c>
      <c r="P62" s="877" t="s">
        <v>6608</v>
      </c>
      <c r="Q62" s="878">
        <f t="shared" si="0"/>
        <v>-1</v>
      </c>
      <c r="R62" s="878">
        <f t="shared" si="0"/>
        <v>-2.61</v>
      </c>
      <c r="S62" s="868">
        <f t="shared" si="1"/>
        <v>15.1</v>
      </c>
      <c r="T62" s="868">
        <f t="shared" si="2"/>
        <v>20</v>
      </c>
      <c r="U62" s="868">
        <f t="shared" si="3"/>
        <v>4.9000000000000004</v>
      </c>
      <c r="V62" s="879">
        <f t="shared" si="4"/>
        <v>1.3245033112582782</v>
      </c>
      <c r="W62" s="829">
        <v>4.9000000000000004</v>
      </c>
    </row>
    <row r="63" spans="1:23" ht="14.4" customHeight="1" x14ac:dyDescent="0.3">
      <c r="A63" s="883" t="s">
        <v>6609</v>
      </c>
      <c r="B63" s="835"/>
      <c r="C63" s="837"/>
      <c r="D63" s="838"/>
      <c r="E63" s="833"/>
      <c r="F63" s="817"/>
      <c r="G63" s="818"/>
      <c r="H63" s="824">
        <v>1</v>
      </c>
      <c r="I63" s="825">
        <v>0.46</v>
      </c>
      <c r="J63" s="830">
        <v>9</v>
      </c>
      <c r="K63" s="820">
        <v>0.46</v>
      </c>
      <c r="L63" s="819">
        <v>2</v>
      </c>
      <c r="M63" s="819">
        <v>15</v>
      </c>
      <c r="N63" s="821">
        <v>4.9400000000000004</v>
      </c>
      <c r="O63" s="819" t="s">
        <v>6493</v>
      </c>
      <c r="P63" s="834" t="s">
        <v>6610</v>
      </c>
      <c r="Q63" s="822">
        <f t="shared" si="0"/>
        <v>1</v>
      </c>
      <c r="R63" s="822">
        <f t="shared" si="0"/>
        <v>0.46</v>
      </c>
      <c r="S63" s="835">
        <f t="shared" si="1"/>
        <v>4.9400000000000004</v>
      </c>
      <c r="T63" s="835">
        <f t="shared" si="2"/>
        <v>9</v>
      </c>
      <c r="U63" s="835">
        <f t="shared" si="3"/>
        <v>4.0599999999999996</v>
      </c>
      <c r="V63" s="836">
        <f t="shared" si="4"/>
        <v>1.8218623481781375</v>
      </c>
      <c r="W63" s="823">
        <v>4.0599999999999996</v>
      </c>
    </row>
    <row r="64" spans="1:23" ht="14.4" customHeight="1" x14ac:dyDescent="0.3">
      <c r="A64" s="883" t="s">
        <v>6611</v>
      </c>
      <c r="B64" s="835"/>
      <c r="C64" s="837"/>
      <c r="D64" s="838"/>
      <c r="E64" s="833"/>
      <c r="F64" s="817"/>
      <c r="G64" s="818"/>
      <c r="H64" s="824">
        <v>1</v>
      </c>
      <c r="I64" s="825">
        <v>1.28</v>
      </c>
      <c r="J64" s="830">
        <v>9</v>
      </c>
      <c r="K64" s="820">
        <v>1.28</v>
      </c>
      <c r="L64" s="819">
        <v>3</v>
      </c>
      <c r="M64" s="819">
        <v>24</v>
      </c>
      <c r="N64" s="821">
        <v>8.0500000000000007</v>
      </c>
      <c r="O64" s="819" t="s">
        <v>6493</v>
      </c>
      <c r="P64" s="834" t="s">
        <v>6612</v>
      </c>
      <c r="Q64" s="822">
        <f t="shared" si="0"/>
        <v>1</v>
      </c>
      <c r="R64" s="822">
        <f t="shared" si="0"/>
        <v>1.28</v>
      </c>
      <c r="S64" s="835">
        <f t="shared" si="1"/>
        <v>8.0500000000000007</v>
      </c>
      <c r="T64" s="835">
        <f t="shared" si="2"/>
        <v>9</v>
      </c>
      <c r="U64" s="835">
        <f t="shared" si="3"/>
        <v>0.94999999999999929</v>
      </c>
      <c r="V64" s="836">
        <f t="shared" si="4"/>
        <v>1.1180124223602483</v>
      </c>
      <c r="W64" s="823">
        <v>0.95</v>
      </c>
    </row>
    <row r="65" spans="1:23" ht="14.4" customHeight="1" x14ac:dyDescent="0.3">
      <c r="A65" s="883" t="s">
        <v>6613</v>
      </c>
      <c r="B65" s="835"/>
      <c r="C65" s="837"/>
      <c r="D65" s="838"/>
      <c r="E65" s="833">
        <v>1</v>
      </c>
      <c r="F65" s="817">
        <v>2.2599999999999998</v>
      </c>
      <c r="G65" s="818">
        <v>12</v>
      </c>
      <c r="H65" s="824"/>
      <c r="I65" s="825"/>
      <c r="J65" s="826"/>
      <c r="K65" s="820">
        <v>2.2599999999999998</v>
      </c>
      <c r="L65" s="819">
        <v>4</v>
      </c>
      <c r="M65" s="819">
        <v>39</v>
      </c>
      <c r="N65" s="821">
        <v>12.87</v>
      </c>
      <c r="O65" s="819" t="s">
        <v>6493</v>
      </c>
      <c r="P65" s="834" t="s">
        <v>6614</v>
      </c>
      <c r="Q65" s="822">
        <f t="shared" si="0"/>
        <v>0</v>
      </c>
      <c r="R65" s="822">
        <f t="shared" si="0"/>
        <v>0</v>
      </c>
      <c r="S65" s="835" t="str">
        <f t="shared" si="1"/>
        <v/>
      </c>
      <c r="T65" s="835" t="str">
        <f t="shared" si="2"/>
        <v/>
      </c>
      <c r="U65" s="835" t="str">
        <f t="shared" si="3"/>
        <v/>
      </c>
      <c r="V65" s="836" t="str">
        <f t="shared" si="4"/>
        <v/>
      </c>
      <c r="W65" s="823"/>
    </row>
    <row r="66" spans="1:23" ht="14.4" customHeight="1" thickBot="1" x14ac:dyDescent="0.35">
      <c r="A66" s="885" t="s">
        <v>6615</v>
      </c>
      <c r="B66" s="886"/>
      <c r="C66" s="887"/>
      <c r="D66" s="888"/>
      <c r="E66" s="889"/>
      <c r="F66" s="890"/>
      <c r="G66" s="891"/>
      <c r="H66" s="892">
        <v>1</v>
      </c>
      <c r="I66" s="893">
        <v>1.87</v>
      </c>
      <c r="J66" s="894">
        <v>2</v>
      </c>
      <c r="K66" s="895">
        <v>4.42</v>
      </c>
      <c r="L66" s="896">
        <v>6</v>
      </c>
      <c r="M66" s="896">
        <v>56</v>
      </c>
      <c r="N66" s="897">
        <v>18.690000000000001</v>
      </c>
      <c r="O66" s="896" t="s">
        <v>6493</v>
      </c>
      <c r="P66" s="898" t="s">
        <v>6616</v>
      </c>
      <c r="Q66" s="899">
        <f t="shared" si="0"/>
        <v>1</v>
      </c>
      <c r="R66" s="899">
        <f t="shared" si="0"/>
        <v>1.87</v>
      </c>
      <c r="S66" s="886">
        <f t="shared" si="1"/>
        <v>18.690000000000001</v>
      </c>
      <c r="T66" s="886">
        <f t="shared" si="2"/>
        <v>2</v>
      </c>
      <c r="U66" s="886">
        <f t="shared" si="3"/>
        <v>-16.690000000000001</v>
      </c>
      <c r="V66" s="900">
        <f t="shared" si="4"/>
        <v>0.1070090957731407</v>
      </c>
      <c r="W66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7:Q1048576">
    <cfRule type="cellIs" dxfId="12" priority="9" stopIfTrue="1" operator="lessThan">
      <formula>0</formula>
    </cfRule>
  </conditionalFormatting>
  <conditionalFormatting sqref="U67:U1048576">
    <cfRule type="cellIs" dxfId="11" priority="8" stopIfTrue="1" operator="greaterThan">
      <formula>0</formula>
    </cfRule>
  </conditionalFormatting>
  <conditionalFormatting sqref="V67:V1048576">
    <cfRule type="cellIs" dxfId="10" priority="7" stopIfTrue="1" operator="greaterThan">
      <formula>1</formula>
    </cfRule>
  </conditionalFormatting>
  <conditionalFormatting sqref="V67:V1048576">
    <cfRule type="cellIs" dxfId="9" priority="4" stopIfTrue="1" operator="greaterThan">
      <formula>1</formula>
    </cfRule>
  </conditionalFormatting>
  <conditionalFormatting sqref="U67:U1048576">
    <cfRule type="cellIs" dxfId="8" priority="5" stopIfTrue="1" operator="greaterThan">
      <formula>0</formula>
    </cfRule>
  </conditionalFormatting>
  <conditionalFormatting sqref="Q67:Q1048576">
    <cfRule type="cellIs" dxfId="7" priority="6" stopIfTrue="1" operator="lessThan">
      <formula>0</formula>
    </cfRule>
  </conditionalFormatting>
  <conditionalFormatting sqref="V5:V66">
    <cfRule type="cellIs" dxfId="6" priority="1" stopIfTrue="1" operator="greaterThan">
      <formula>1</formula>
    </cfRule>
  </conditionalFormatting>
  <conditionalFormatting sqref="U5:U66">
    <cfRule type="cellIs" dxfId="5" priority="2" stopIfTrue="1" operator="greaterThan">
      <formula>0</formula>
    </cfRule>
  </conditionalFormatting>
  <conditionalFormatting sqref="Q5:Q6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2285293</v>
      </c>
      <c r="C3" s="352">
        <f t="shared" ref="C3:L3" si="0">SUBTOTAL(9,C6:C1048576)</f>
        <v>12</v>
      </c>
      <c r="D3" s="352">
        <f t="shared" si="0"/>
        <v>2119060</v>
      </c>
      <c r="E3" s="352">
        <f t="shared" si="0"/>
        <v>8.3960177921615688</v>
      </c>
      <c r="F3" s="352">
        <f t="shared" si="0"/>
        <v>2316396</v>
      </c>
      <c r="G3" s="355">
        <f>IF(B3&lt;&gt;0,F3/B3,"")</f>
        <v>1.0136100710062124</v>
      </c>
      <c r="H3" s="351">
        <f t="shared" si="0"/>
        <v>490756.20999999985</v>
      </c>
      <c r="I3" s="352">
        <f t="shared" si="0"/>
        <v>2</v>
      </c>
      <c r="J3" s="352">
        <f t="shared" si="0"/>
        <v>97870.570000000022</v>
      </c>
      <c r="K3" s="352">
        <f t="shared" si="0"/>
        <v>1.239255759295727</v>
      </c>
      <c r="L3" s="352">
        <f t="shared" si="0"/>
        <v>1364209.4100000004</v>
      </c>
      <c r="M3" s="353">
        <f>IF(H3&lt;&gt;0,L3/H3,"")</f>
        <v>2.7798107944472079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8" t="s">
        <v>2</v>
      </c>
      <c r="H5" s="903">
        <v>2013</v>
      </c>
      <c r="I5" s="904"/>
      <c r="J5" s="904">
        <v>2014</v>
      </c>
      <c r="K5" s="904"/>
      <c r="L5" s="904">
        <v>2015</v>
      </c>
      <c r="M5" s="788" t="s">
        <v>2</v>
      </c>
    </row>
    <row r="6" spans="1:13" ht="14.4" customHeight="1" x14ac:dyDescent="0.3">
      <c r="A6" s="750" t="s">
        <v>5808</v>
      </c>
      <c r="B6" s="789">
        <v>126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5810</v>
      </c>
      <c r="B7" s="797">
        <v>1973</v>
      </c>
      <c r="C7" s="661">
        <v>1</v>
      </c>
      <c r="D7" s="797"/>
      <c r="E7" s="661"/>
      <c r="F7" s="797"/>
      <c r="G7" s="677"/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6618</v>
      </c>
      <c r="B8" s="797">
        <v>3703</v>
      </c>
      <c r="C8" s="661">
        <v>1</v>
      </c>
      <c r="D8" s="797">
        <v>8656</v>
      </c>
      <c r="E8" s="661">
        <v>2.3375641371860651</v>
      </c>
      <c r="F8" s="797">
        <v>6525</v>
      </c>
      <c r="G8" s="677">
        <v>1.7620847961112611</v>
      </c>
      <c r="H8" s="797">
        <v>8419</v>
      </c>
      <c r="I8" s="661">
        <v>1</v>
      </c>
      <c r="J8" s="797">
        <v>8880</v>
      </c>
      <c r="K8" s="661">
        <v>1.0547570970424041</v>
      </c>
      <c r="L8" s="797">
        <v>5629.76</v>
      </c>
      <c r="M8" s="700">
        <v>0.66869699489250511</v>
      </c>
    </row>
    <row r="9" spans="1:13" ht="14.4" customHeight="1" x14ac:dyDescent="0.3">
      <c r="A9" s="687" t="s">
        <v>6619</v>
      </c>
      <c r="B9" s="797">
        <v>119797</v>
      </c>
      <c r="C9" s="661">
        <v>1</v>
      </c>
      <c r="D9" s="797">
        <v>159785</v>
      </c>
      <c r="E9" s="661">
        <v>1.3337980082973697</v>
      </c>
      <c r="F9" s="797">
        <v>163125</v>
      </c>
      <c r="G9" s="677">
        <v>1.3616785061395527</v>
      </c>
      <c r="H9" s="797"/>
      <c r="I9" s="661"/>
      <c r="J9" s="797"/>
      <c r="K9" s="661"/>
      <c r="L9" s="797"/>
      <c r="M9" s="700"/>
    </row>
    <row r="10" spans="1:13" ht="14.4" customHeight="1" x14ac:dyDescent="0.3">
      <c r="A10" s="687" t="s">
        <v>6620</v>
      </c>
      <c r="B10" s="797">
        <v>767997</v>
      </c>
      <c r="C10" s="661">
        <v>1</v>
      </c>
      <c r="D10" s="797">
        <v>918822</v>
      </c>
      <c r="E10" s="661">
        <v>1.1963874858886168</v>
      </c>
      <c r="F10" s="797">
        <v>908723</v>
      </c>
      <c r="G10" s="677">
        <v>1.1832376949389125</v>
      </c>
      <c r="H10" s="797"/>
      <c r="I10" s="661"/>
      <c r="J10" s="797"/>
      <c r="K10" s="661"/>
      <c r="L10" s="797"/>
      <c r="M10" s="700"/>
    </row>
    <row r="11" spans="1:13" ht="14.4" customHeight="1" x14ac:dyDescent="0.3">
      <c r="A11" s="687" t="s">
        <v>6621</v>
      </c>
      <c r="B11" s="797">
        <v>415582</v>
      </c>
      <c r="C11" s="661">
        <v>1</v>
      </c>
      <c r="D11" s="797">
        <v>396779</v>
      </c>
      <c r="E11" s="661">
        <v>0.9547550182635437</v>
      </c>
      <c r="F11" s="797">
        <v>573960</v>
      </c>
      <c r="G11" s="677">
        <v>1.3810992776395512</v>
      </c>
      <c r="H11" s="797">
        <v>482337.20999999985</v>
      </c>
      <c r="I11" s="661">
        <v>1</v>
      </c>
      <c r="J11" s="797">
        <v>88990.570000000022</v>
      </c>
      <c r="K11" s="661">
        <v>0.18449866225332284</v>
      </c>
      <c r="L11" s="797">
        <v>1358579.6500000004</v>
      </c>
      <c r="M11" s="700">
        <v>2.8166594279549795</v>
      </c>
    </row>
    <row r="12" spans="1:13" ht="14.4" customHeight="1" x14ac:dyDescent="0.3">
      <c r="A12" s="687" t="s">
        <v>6622</v>
      </c>
      <c r="B12" s="797">
        <v>310035</v>
      </c>
      <c r="C12" s="661">
        <v>1</v>
      </c>
      <c r="D12" s="797">
        <v>418221</v>
      </c>
      <c r="E12" s="661">
        <v>1.3489476994532876</v>
      </c>
      <c r="F12" s="797">
        <v>410314</v>
      </c>
      <c r="G12" s="677">
        <v>1.3234441272759527</v>
      </c>
      <c r="H12" s="797"/>
      <c r="I12" s="661"/>
      <c r="J12" s="797"/>
      <c r="K12" s="661"/>
      <c r="L12" s="797"/>
      <c r="M12" s="700"/>
    </row>
    <row r="13" spans="1:13" ht="14.4" customHeight="1" x14ac:dyDescent="0.3">
      <c r="A13" s="687" t="s">
        <v>6623</v>
      </c>
      <c r="B13" s="797">
        <v>453641</v>
      </c>
      <c r="C13" s="661">
        <v>1</v>
      </c>
      <c r="D13" s="797">
        <v>57866</v>
      </c>
      <c r="E13" s="661">
        <v>0.12755901693189109</v>
      </c>
      <c r="F13" s="797">
        <v>59134</v>
      </c>
      <c r="G13" s="677">
        <v>0.13035417874486654</v>
      </c>
      <c r="H13" s="797"/>
      <c r="I13" s="661"/>
      <c r="J13" s="797"/>
      <c r="K13" s="661"/>
      <c r="L13" s="797"/>
      <c r="M13" s="700"/>
    </row>
    <row r="14" spans="1:13" ht="14.4" customHeight="1" x14ac:dyDescent="0.3">
      <c r="A14" s="687" t="s">
        <v>6624</v>
      </c>
      <c r="B14" s="797">
        <v>144877</v>
      </c>
      <c r="C14" s="661">
        <v>1</v>
      </c>
      <c r="D14" s="797">
        <v>158931</v>
      </c>
      <c r="E14" s="661">
        <v>1.0970064261407952</v>
      </c>
      <c r="F14" s="797">
        <v>184768</v>
      </c>
      <c r="G14" s="677">
        <v>1.2753439124222616</v>
      </c>
      <c r="H14" s="797"/>
      <c r="I14" s="661"/>
      <c r="J14" s="797"/>
      <c r="K14" s="661"/>
      <c r="L14" s="797"/>
      <c r="M14" s="700"/>
    </row>
    <row r="15" spans="1:13" ht="14.4" customHeight="1" x14ac:dyDescent="0.3">
      <c r="A15" s="687" t="s">
        <v>6625</v>
      </c>
      <c r="B15" s="797">
        <v>507</v>
      </c>
      <c r="C15" s="661">
        <v>1</v>
      </c>
      <c r="D15" s="797"/>
      <c r="E15" s="661"/>
      <c r="F15" s="797"/>
      <c r="G15" s="677"/>
      <c r="H15" s="797"/>
      <c r="I15" s="661"/>
      <c r="J15" s="797"/>
      <c r="K15" s="661"/>
      <c r="L15" s="797"/>
      <c r="M15" s="700"/>
    </row>
    <row r="16" spans="1:13" ht="14.4" customHeight="1" x14ac:dyDescent="0.3">
      <c r="A16" s="687" t="s">
        <v>6626</v>
      </c>
      <c r="B16" s="797">
        <v>51991</v>
      </c>
      <c r="C16" s="661">
        <v>1</v>
      </c>
      <c r="D16" s="797"/>
      <c r="E16" s="661"/>
      <c r="F16" s="797">
        <v>9847</v>
      </c>
      <c r="G16" s="677">
        <v>0.18939816506703083</v>
      </c>
      <c r="H16" s="797"/>
      <c r="I16" s="661"/>
      <c r="J16" s="797"/>
      <c r="K16" s="661"/>
      <c r="L16" s="797"/>
      <c r="M16" s="700"/>
    </row>
    <row r="17" spans="1:13" ht="14.4" customHeight="1" thickBot="1" x14ac:dyDescent="0.35">
      <c r="A17" s="791" t="s">
        <v>3498</v>
      </c>
      <c r="B17" s="790">
        <v>15064</v>
      </c>
      <c r="C17" s="667">
        <v>1</v>
      </c>
      <c r="D17" s="790"/>
      <c r="E17" s="667"/>
      <c r="F17" s="790"/>
      <c r="G17" s="678"/>
      <c r="H17" s="790"/>
      <c r="I17" s="667"/>
      <c r="J17" s="790"/>
      <c r="K17" s="667"/>
      <c r="L17" s="790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7116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21233.85</v>
      </c>
      <c r="G3" s="215">
        <f t="shared" si="0"/>
        <v>2776049.21</v>
      </c>
      <c r="H3" s="216"/>
      <c r="I3" s="216"/>
      <c r="J3" s="211">
        <f t="shared" si="0"/>
        <v>24834.45</v>
      </c>
      <c r="K3" s="215">
        <f t="shared" si="0"/>
        <v>2216930.5700000003</v>
      </c>
      <c r="L3" s="216"/>
      <c r="M3" s="216"/>
      <c r="N3" s="211">
        <f t="shared" si="0"/>
        <v>25097.54</v>
      </c>
      <c r="O3" s="215">
        <f t="shared" si="0"/>
        <v>3680605.41</v>
      </c>
      <c r="P3" s="181">
        <f>IF(G3=0,"",O3/G3)</f>
        <v>1.3258429990151364</v>
      </c>
      <c r="Q3" s="213">
        <f>IF(N3=0,"",O3/N3)</f>
        <v>146.65203880539687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5830</v>
      </c>
      <c r="B6" s="736" t="s">
        <v>6627</v>
      </c>
      <c r="C6" s="736" t="s">
        <v>5737</v>
      </c>
      <c r="D6" s="736" t="s">
        <v>6628</v>
      </c>
      <c r="E6" s="736" t="s">
        <v>6629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5832</v>
      </c>
      <c r="B7" s="661" t="s">
        <v>6630</v>
      </c>
      <c r="C7" s="661" t="s">
        <v>5737</v>
      </c>
      <c r="D7" s="661" t="s">
        <v>6631</v>
      </c>
      <c r="E7" s="661" t="s">
        <v>6632</v>
      </c>
      <c r="F7" s="664">
        <v>1</v>
      </c>
      <c r="G7" s="664">
        <v>664</v>
      </c>
      <c r="H7" s="664">
        <v>1</v>
      </c>
      <c r="I7" s="664">
        <v>664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5832</v>
      </c>
      <c r="B8" s="661" t="s">
        <v>6630</v>
      </c>
      <c r="C8" s="661" t="s">
        <v>5737</v>
      </c>
      <c r="D8" s="661" t="s">
        <v>6633</v>
      </c>
      <c r="E8" s="661" t="s">
        <v>6634</v>
      </c>
      <c r="F8" s="664">
        <v>2</v>
      </c>
      <c r="G8" s="664">
        <v>914</v>
      </c>
      <c r="H8" s="664">
        <v>1</v>
      </c>
      <c r="I8" s="664">
        <v>457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5832</v>
      </c>
      <c r="B9" s="661" t="s">
        <v>6630</v>
      </c>
      <c r="C9" s="661" t="s">
        <v>5737</v>
      </c>
      <c r="D9" s="661" t="s">
        <v>6635</v>
      </c>
      <c r="E9" s="661" t="s">
        <v>6636</v>
      </c>
      <c r="F9" s="664">
        <v>1</v>
      </c>
      <c r="G9" s="664">
        <v>237</v>
      </c>
      <c r="H9" s="664">
        <v>1</v>
      </c>
      <c r="I9" s="664">
        <v>237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5832</v>
      </c>
      <c r="B10" s="661" t="s">
        <v>6630</v>
      </c>
      <c r="C10" s="661" t="s">
        <v>5737</v>
      </c>
      <c r="D10" s="661" t="s">
        <v>6637</v>
      </c>
      <c r="E10" s="661" t="s">
        <v>6638</v>
      </c>
      <c r="F10" s="664">
        <v>2</v>
      </c>
      <c r="G10" s="664">
        <v>158</v>
      </c>
      <c r="H10" s="664">
        <v>1</v>
      </c>
      <c r="I10" s="664">
        <v>79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6639</v>
      </c>
      <c r="B11" s="661" t="s">
        <v>2281</v>
      </c>
      <c r="C11" s="661" t="s">
        <v>5944</v>
      </c>
      <c r="D11" s="661" t="s">
        <v>6640</v>
      </c>
      <c r="E11" s="661" t="s">
        <v>6641</v>
      </c>
      <c r="F11" s="664">
        <v>800</v>
      </c>
      <c r="G11" s="664">
        <v>4424</v>
      </c>
      <c r="H11" s="664">
        <v>1</v>
      </c>
      <c r="I11" s="664">
        <v>5.53</v>
      </c>
      <c r="J11" s="664">
        <v>1600</v>
      </c>
      <c r="K11" s="664">
        <v>8880</v>
      </c>
      <c r="L11" s="664">
        <v>2.007233273056058</v>
      </c>
      <c r="M11" s="664">
        <v>5.55</v>
      </c>
      <c r="N11" s="664">
        <v>964</v>
      </c>
      <c r="O11" s="664">
        <v>5629.76</v>
      </c>
      <c r="P11" s="677">
        <v>1.2725497287522605</v>
      </c>
      <c r="Q11" s="665">
        <v>5.84</v>
      </c>
    </row>
    <row r="12" spans="1:17" ht="14.4" customHeight="1" x14ac:dyDescent="0.3">
      <c r="A12" s="660" t="s">
        <v>6639</v>
      </c>
      <c r="B12" s="661" t="s">
        <v>2281</v>
      </c>
      <c r="C12" s="661" t="s">
        <v>5944</v>
      </c>
      <c r="D12" s="661" t="s">
        <v>6642</v>
      </c>
      <c r="E12" s="661" t="s">
        <v>6643</v>
      </c>
      <c r="F12" s="664">
        <v>500</v>
      </c>
      <c r="G12" s="664">
        <v>3995</v>
      </c>
      <c r="H12" s="664">
        <v>1</v>
      </c>
      <c r="I12" s="664">
        <v>7.99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6639</v>
      </c>
      <c r="B13" s="661" t="s">
        <v>2281</v>
      </c>
      <c r="C13" s="661" t="s">
        <v>5737</v>
      </c>
      <c r="D13" s="661" t="s">
        <v>6644</v>
      </c>
      <c r="E13" s="661" t="s">
        <v>6645</v>
      </c>
      <c r="F13" s="664">
        <v>1</v>
      </c>
      <c r="G13" s="664">
        <v>163</v>
      </c>
      <c r="H13" s="664">
        <v>1</v>
      </c>
      <c r="I13" s="664">
        <v>163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6639</v>
      </c>
      <c r="B14" s="661" t="s">
        <v>2281</v>
      </c>
      <c r="C14" s="661" t="s">
        <v>5737</v>
      </c>
      <c r="D14" s="661" t="s">
        <v>6646</v>
      </c>
      <c r="E14" s="661" t="s">
        <v>6647</v>
      </c>
      <c r="F14" s="664">
        <v>1</v>
      </c>
      <c r="G14" s="664">
        <v>1376</v>
      </c>
      <c r="H14" s="664">
        <v>1</v>
      </c>
      <c r="I14" s="664">
        <v>1376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6639</v>
      </c>
      <c r="B15" s="661" t="s">
        <v>2281</v>
      </c>
      <c r="C15" s="661" t="s">
        <v>5737</v>
      </c>
      <c r="D15" s="661" t="s">
        <v>6648</v>
      </c>
      <c r="E15" s="661" t="s">
        <v>6649</v>
      </c>
      <c r="F15" s="664">
        <v>1</v>
      </c>
      <c r="G15" s="664">
        <v>1754</v>
      </c>
      <c r="H15" s="664">
        <v>1</v>
      </c>
      <c r="I15" s="664">
        <v>1754</v>
      </c>
      <c r="J15" s="664">
        <v>4</v>
      </c>
      <c r="K15" s="664">
        <v>7016</v>
      </c>
      <c r="L15" s="664">
        <v>4</v>
      </c>
      <c r="M15" s="664">
        <v>1754</v>
      </c>
      <c r="N15" s="664">
        <v>3</v>
      </c>
      <c r="O15" s="664">
        <v>5286</v>
      </c>
      <c r="P15" s="677">
        <v>3.0136830102622576</v>
      </c>
      <c r="Q15" s="665">
        <v>1762</v>
      </c>
    </row>
    <row r="16" spans="1:17" ht="14.4" customHeight="1" x14ac:dyDescent="0.3">
      <c r="A16" s="660" t="s">
        <v>6639</v>
      </c>
      <c r="B16" s="661" t="s">
        <v>2281</v>
      </c>
      <c r="C16" s="661" t="s">
        <v>5737</v>
      </c>
      <c r="D16" s="661" t="s">
        <v>6650</v>
      </c>
      <c r="E16" s="661" t="s">
        <v>6651</v>
      </c>
      <c r="F16" s="664">
        <v>1</v>
      </c>
      <c r="G16" s="664">
        <v>410</v>
      </c>
      <c r="H16" s="664">
        <v>1</v>
      </c>
      <c r="I16" s="664">
        <v>410</v>
      </c>
      <c r="J16" s="664">
        <v>4</v>
      </c>
      <c r="K16" s="664">
        <v>1640</v>
      </c>
      <c r="L16" s="664">
        <v>4</v>
      </c>
      <c r="M16" s="664">
        <v>410</v>
      </c>
      <c r="N16" s="664">
        <v>3</v>
      </c>
      <c r="O16" s="664">
        <v>1239</v>
      </c>
      <c r="P16" s="677">
        <v>3.0219512195121951</v>
      </c>
      <c r="Q16" s="665">
        <v>413</v>
      </c>
    </row>
    <row r="17" spans="1:17" ht="14.4" customHeight="1" x14ac:dyDescent="0.3">
      <c r="A17" s="660" t="s">
        <v>6652</v>
      </c>
      <c r="B17" s="661" t="s">
        <v>6653</v>
      </c>
      <c r="C17" s="661" t="s">
        <v>5737</v>
      </c>
      <c r="D17" s="661" t="s">
        <v>6654</v>
      </c>
      <c r="E17" s="661" t="s">
        <v>6655</v>
      </c>
      <c r="F17" s="664">
        <v>9</v>
      </c>
      <c r="G17" s="664">
        <v>3150</v>
      </c>
      <c r="H17" s="664">
        <v>1</v>
      </c>
      <c r="I17" s="664">
        <v>350</v>
      </c>
      <c r="J17" s="664">
        <v>16</v>
      </c>
      <c r="K17" s="664">
        <v>5602</v>
      </c>
      <c r="L17" s="664">
        <v>1.7784126984126984</v>
      </c>
      <c r="M17" s="664">
        <v>350.125</v>
      </c>
      <c r="N17" s="664">
        <v>31</v>
      </c>
      <c r="O17" s="664">
        <v>10881</v>
      </c>
      <c r="P17" s="677">
        <v>3.4542857142857142</v>
      </c>
      <c r="Q17" s="665">
        <v>351</v>
      </c>
    </row>
    <row r="18" spans="1:17" ht="14.4" customHeight="1" x14ac:dyDescent="0.3">
      <c r="A18" s="660" t="s">
        <v>6652</v>
      </c>
      <c r="B18" s="661" t="s">
        <v>6653</v>
      </c>
      <c r="C18" s="661" t="s">
        <v>5737</v>
      </c>
      <c r="D18" s="661" t="s">
        <v>6656</v>
      </c>
      <c r="E18" s="661" t="s">
        <v>6657</v>
      </c>
      <c r="F18" s="664">
        <v>18</v>
      </c>
      <c r="G18" s="664">
        <v>1170</v>
      </c>
      <c r="H18" s="664">
        <v>1</v>
      </c>
      <c r="I18" s="664">
        <v>65</v>
      </c>
      <c r="J18" s="664">
        <v>17</v>
      </c>
      <c r="K18" s="664">
        <v>1105</v>
      </c>
      <c r="L18" s="664">
        <v>0.94444444444444442</v>
      </c>
      <c r="M18" s="664">
        <v>65</v>
      </c>
      <c r="N18" s="664">
        <v>17</v>
      </c>
      <c r="O18" s="664">
        <v>1105</v>
      </c>
      <c r="P18" s="677">
        <v>0.94444444444444442</v>
      </c>
      <c r="Q18" s="665">
        <v>65</v>
      </c>
    </row>
    <row r="19" spans="1:17" ht="14.4" customHeight="1" x14ac:dyDescent="0.3">
      <c r="A19" s="660" t="s">
        <v>6652</v>
      </c>
      <c r="B19" s="661" t="s">
        <v>6653</v>
      </c>
      <c r="C19" s="661" t="s">
        <v>5737</v>
      </c>
      <c r="D19" s="661" t="s">
        <v>6658</v>
      </c>
      <c r="E19" s="661" t="s">
        <v>6659</v>
      </c>
      <c r="F19" s="664">
        <v>22</v>
      </c>
      <c r="G19" s="664">
        <v>506</v>
      </c>
      <c r="H19" s="664">
        <v>1</v>
      </c>
      <c r="I19" s="664">
        <v>23</v>
      </c>
      <c r="J19" s="664">
        <v>16</v>
      </c>
      <c r="K19" s="664">
        <v>373</v>
      </c>
      <c r="L19" s="664">
        <v>0.73715415019762842</v>
      </c>
      <c r="M19" s="664">
        <v>23.3125</v>
      </c>
      <c r="N19" s="664">
        <v>14</v>
      </c>
      <c r="O19" s="664">
        <v>336</v>
      </c>
      <c r="P19" s="677">
        <v>0.66403162055335974</v>
      </c>
      <c r="Q19" s="665">
        <v>24</v>
      </c>
    </row>
    <row r="20" spans="1:17" ht="14.4" customHeight="1" x14ac:dyDescent="0.3">
      <c r="A20" s="660" t="s">
        <v>6652</v>
      </c>
      <c r="B20" s="661" t="s">
        <v>6653</v>
      </c>
      <c r="C20" s="661" t="s">
        <v>5737</v>
      </c>
      <c r="D20" s="661" t="s">
        <v>6660</v>
      </c>
      <c r="E20" s="661" t="s">
        <v>6661</v>
      </c>
      <c r="F20" s="664">
        <v>11</v>
      </c>
      <c r="G20" s="664">
        <v>594</v>
      </c>
      <c r="H20" s="664">
        <v>1</v>
      </c>
      <c r="I20" s="664">
        <v>54</v>
      </c>
      <c r="J20" s="664">
        <v>16</v>
      </c>
      <c r="K20" s="664">
        <v>864</v>
      </c>
      <c r="L20" s="664">
        <v>1.4545454545454546</v>
      </c>
      <c r="M20" s="664">
        <v>54</v>
      </c>
      <c r="N20" s="664">
        <v>14</v>
      </c>
      <c r="O20" s="664">
        <v>756</v>
      </c>
      <c r="P20" s="677">
        <v>1.2727272727272727</v>
      </c>
      <c r="Q20" s="665">
        <v>54</v>
      </c>
    </row>
    <row r="21" spans="1:17" ht="14.4" customHeight="1" x14ac:dyDescent="0.3">
      <c r="A21" s="660" t="s">
        <v>6652</v>
      </c>
      <c r="B21" s="661" t="s">
        <v>6653</v>
      </c>
      <c r="C21" s="661" t="s">
        <v>5737</v>
      </c>
      <c r="D21" s="661" t="s">
        <v>6662</v>
      </c>
      <c r="E21" s="661" t="s">
        <v>6663</v>
      </c>
      <c r="F21" s="664">
        <v>717</v>
      </c>
      <c r="G21" s="664">
        <v>55209</v>
      </c>
      <c r="H21" s="664">
        <v>1</v>
      </c>
      <c r="I21" s="664">
        <v>77</v>
      </c>
      <c r="J21" s="664">
        <v>1076</v>
      </c>
      <c r="K21" s="664">
        <v>82852</v>
      </c>
      <c r="L21" s="664">
        <v>1.5006973500697349</v>
      </c>
      <c r="M21" s="664">
        <v>77</v>
      </c>
      <c r="N21" s="664">
        <v>965</v>
      </c>
      <c r="O21" s="664">
        <v>74305</v>
      </c>
      <c r="P21" s="677">
        <v>1.3458856345885635</v>
      </c>
      <c r="Q21" s="665">
        <v>77</v>
      </c>
    </row>
    <row r="22" spans="1:17" ht="14.4" customHeight="1" x14ac:dyDescent="0.3">
      <c r="A22" s="660" t="s">
        <v>6652</v>
      </c>
      <c r="B22" s="661" t="s">
        <v>6653</v>
      </c>
      <c r="C22" s="661" t="s">
        <v>5737</v>
      </c>
      <c r="D22" s="661" t="s">
        <v>6664</v>
      </c>
      <c r="E22" s="661" t="s">
        <v>6665</v>
      </c>
      <c r="F22" s="664">
        <v>34</v>
      </c>
      <c r="G22" s="664">
        <v>748</v>
      </c>
      <c r="H22" s="664">
        <v>1</v>
      </c>
      <c r="I22" s="664">
        <v>22</v>
      </c>
      <c r="J22" s="664">
        <v>17</v>
      </c>
      <c r="K22" s="664">
        <v>380</v>
      </c>
      <c r="L22" s="664">
        <v>0.50802139037433158</v>
      </c>
      <c r="M22" s="664">
        <v>22.352941176470587</v>
      </c>
      <c r="N22" s="664">
        <v>20</v>
      </c>
      <c r="O22" s="664">
        <v>460</v>
      </c>
      <c r="P22" s="677">
        <v>0.61497326203208558</v>
      </c>
      <c r="Q22" s="665">
        <v>23</v>
      </c>
    </row>
    <row r="23" spans="1:17" ht="14.4" customHeight="1" x14ac:dyDescent="0.3">
      <c r="A23" s="660" t="s">
        <v>6652</v>
      </c>
      <c r="B23" s="661" t="s">
        <v>6653</v>
      </c>
      <c r="C23" s="661" t="s">
        <v>5737</v>
      </c>
      <c r="D23" s="661" t="s">
        <v>6666</v>
      </c>
      <c r="E23" s="661" t="s">
        <v>6667</v>
      </c>
      <c r="F23" s="664">
        <v>2</v>
      </c>
      <c r="G23" s="664">
        <v>1254</v>
      </c>
      <c r="H23" s="664">
        <v>1</v>
      </c>
      <c r="I23" s="664">
        <v>627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6652</v>
      </c>
      <c r="B24" s="661" t="s">
        <v>6653</v>
      </c>
      <c r="C24" s="661" t="s">
        <v>5737</v>
      </c>
      <c r="D24" s="661" t="s">
        <v>6668</v>
      </c>
      <c r="E24" s="661" t="s">
        <v>6669</v>
      </c>
      <c r="F24" s="664">
        <v>6</v>
      </c>
      <c r="G24" s="664">
        <v>1254</v>
      </c>
      <c r="H24" s="664">
        <v>1</v>
      </c>
      <c r="I24" s="664">
        <v>209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6652</v>
      </c>
      <c r="B25" s="661" t="s">
        <v>6653</v>
      </c>
      <c r="C25" s="661" t="s">
        <v>5737</v>
      </c>
      <c r="D25" s="661" t="s">
        <v>6670</v>
      </c>
      <c r="E25" s="661" t="s">
        <v>6671</v>
      </c>
      <c r="F25" s="664">
        <v>15</v>
      </c>
      <c r="G25" s="664">
        <v>990</v>
      </c>
      <c r="H25" s="664">
        <v>1</v>
      </c>
      <c r="I25" s="664">
        <v>66</v>
      </c>
      <c r="J25" s="664">
        <v>4</v>
      </c>
      <c r="K25" s="664">
        <v>264</v>
      </c>
      <c r="L25" s="664">
        <v>0.26666666666666666</v>
      </c>
      <c r="M25" s="664">
        <v>66</v>
      </c>
      <c r="N25" s="664">
        <v>3</v>
      </c>
      <c r="O25" s="664">
        <v>198</v>
      </c>
      <c r="P25" s="677">
        <v>0.2</v>
      </c>
      <c r="Q25" s="665">
        <v>66</v>
      </c>
    </row>
    <row r="26" spans="1:17" ht="14.4" customHeight="1" x14ac:dyDescent="0.3">
      <c r="A26" s="660" t="s">
        <v>6652</v>
      </c>
      <c r="B26" s="661" t="s">
        <v>6653</v>
      </c>
      <c r="C26" s="661" t="s">
        <v>5737</v>
      </c>
      <c r="D26" s="661" t="s">
        <v>6672</v>
      </c>
      <c r="E26" s="661" t="s">
        <v>6673</v>
      </c>
      <c r="F26" s="664">
        <v>9</v>
      </c>
      <c r="G26" s="664">
        <v>216</v>
      </c>
      <c r="H26" s="664">
        <v>1</v>
      </c>
      <c r="I26" s="664">
        <v>24</v>
      </c>
      <c r="J26" s="664">
        <v>1</v>
      </c>
      <c r="K26" s="664">
        <v>24</v>
      </c>
      <c r="L26" s="664">
        <v>0.1111111111111111</v>
      </c>
      <c r="M26" s="664">
        <v>24</v>
      </c>
      <c r="N26" s="664">
        <v>4</v>
      </c>
      <c r="O26" s="664">
        <v>96</v>
      </c>
      <c r="P26" s="677">
        <v>0.44444444444444442</v>
      </c>
      <c r="Q26" s="665">
        <v>24</v>
      </c>
    </row>
    <row r="27" spans="1:17" ht="14.4" customHeight="1" x14ac:dyDescent="0.3">
      <c r="A27" s="660" t="s">
        <v>6652</v>
      </c>
      <c r="B27" s="661" t="s">
        <v>6653</v>
      </c>
      <c r="C27" s="661" t="s">
        <v>5737</v>
      </c>
      <c r="D27" s="661" t="s">
        <v>6674</v>
      </c>
      <c r="E27" s="661" t="s">
        <v>6675</v>
      </c>
      <c r="F27" s="664">
        <v>7</v>
      </c>
      <c r="G27" s="664">
        <v>1260</v>
      </c>
      <c r="H27" s="664">
        <v>1</v>
      </c>
      <c r="I27" s="664">
        <v>180</v>
      </c>
      <c r="J27" s="664">
        <v>7</v>
      </c>
      <c r="K27" s="664">
        <v>1260</v>
      </c>
      <c r="L27" s="664">
        <v>1</v>
      </c>
      <c r="M27" s="664">
        <v>180</v>
      </c>
      <c r="N27" s="664">
        <v>22</v>
      </c>
      <c r="O27" s="664">
        <v>3960</v>
      </c>
      <c r="P27" s="677">
        <v>3.1428571428571428</v>
      </c>
      <c r="Q27" s="665">
        <v>180</v>
      </c>
    </row>
    <row r="28" spans="1:17" ht="14.4" customHeight="1" x14ac:dyDescent="0.3">
      <c r="A28" s="660" t="s">
        <v>6652</v>
      </c>
      <c r="B28" s="661" t="s">
        <v>6653</v>
      </c>
      <c r="C28" s="661" t="s">
        <v>5737</v>
      </c>
      <c r="D28" s="661" t="s">
        <v>6676</v>
      </c>
      <c r="E28" s="661" t="s">
        <v>6677</v>
      </c>
      <c r="F28" s="664">
        <v>1</v>
      </c>
      <c r="G28" s="664">
        <v>253</v>
      </c>
      <c r="H28" s="664">
        <v>1</v>
      </c>
      <c r="I28" s="664">
        <v>253</v>
      </c>
      <c r="J28" s="664">
        <v>9</v>
      </c>
      <c r="K28" s="664">
        <v>2277</v>
      </c>
      <c r="L28" s="664">
        <v>9</v>
      </c>
      <c r="M28" s="664">
        <v>253</v>
      </c>
      <c r="N28" s="664">
        <v>12</v>
      </c>
      <c r="O28" s="664">
        <v>3036</v>
      </c>
      <c r="P28" s="677">
        <v>12</v>
      </c>
      <c r="Q28" s="665">
        <v>253</v>
      </c>
    </row>
    <row r="29" spans="1:17" ht="14.4" customHeight="1" x14ac:dyDescent="0.3">
      <c r="A29" s="660" t="s">
        <v>6652</v>
      </c>
      <c r="B29" s="661" t="s">
        <v>6653</v>
      </c>
      <c r="C29" s="661" t="s">
        <v>5737</v>
      </c>
      <c r="D29" s="661" t="s">
        <v>6678</v>
      </c>
      <c r="E29" s="661" t="s">
        <v>6679</v>
      </c>
      <c r="F29" s="664">
        <v>243</v>
      </c>
      <c r="G29" s="664">
        <v>52488</v>
      </c>
      <c r="H29" s="664">
        <v>1</v>
      </c>
      <c r="I29" s="664">
        <v>216</v>
      </c>
      <c r="J29" s="664">
        <v>299</v>
      </c>
      <c r="K29" s="664">
        <v>64584</v>
      </c>
      <c r="L29" s="664">
        <v>1.2304526748971194</v>
      </c>
      <c r="M29" s="664">
        <v>216</v>
      </c>
      <c r="N29" s="664">
        <v>312</v>
      </c>
      <c r="O29" s="664">
        <v>67392</v>
      </c>
      <c r="P29" s="677">
        <v>1.2839506172839505</v>
      </c>
      <c r="Q29" s="665">
        <v>216</v>
      </c>
    </row>
    <row r="30" spans="1:17" ht="14.4" customHeight="1" x14ac:dyDescent="0.3">
      <c r="A30" s="660" t="s">
        <v>6652</v>
      </c>
      <c r="B30" s="661" t="s">
        <v>6653</v>
      </c>
      <c r="C30" s="661" t="s">
        <v>5737</v>
      </c>
      <c r="D30" s="661" t="s">
        <v>6680</v>
      </c>
      <c r="E30" s="661" t="s">
        <v>6681</v>
      </c>
      <c r="F30" s="664">
        <v>3</v>
      </c>
      <c r="G30" s="664">
        <v>105</v>
      </c>
      <c r="H30" s="664">
        <v>1</v>
      </c>
      <c r="I30" s="664">
        <v>35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6652</v>
      </c>
      <c r="B31" s="661" t="s">
        <v>6653</v>
      </c>
      <c r="C31" s="661" t="s">
        <v>5737</v>
      </c>
      <c r="D31" s="661" t="s">
        <v>6682</v>
      </c>
      <c r="E31" s="661" t="s">
        <v>6683</v>
      </c>
      <c r="F31" s="664">
        <v>12</v>
      </c>
      <c r="G31" s="664">
        <v>600</v>
      </c>
      <c r="H31" s="664">
        <v>1</v>
      </c>
      <c r="I31" s="664">
        <v>50</v>
      </c>
      <c r="J31" s="664">
        <v>4</v>
      </c>
      <c r="K31" s="664">
        <v>200</v>
      </c>
      <c r="L31" s="664">
        <v>0.33333333333333331</v>
      </c>
      <c r="M31" s="664">
        <v>50</v>
      </c>
      <c r="N31" s="664">
        <v>12</v>
      </c>
      <c r="O31" s="664">
        <v>600</v>
      </c>
      <c r="P31" s="677">
        <v>1</v>
      </c>
      <c r="Q31" s="665">
        <v>50</v>
      </c>
    </row>
    <row r="32" spans="1:17" ht="14.4" customHeight="1" x14ac:dyDescent="0.3">
      <c r="A32" s="660" t="s">
        <v>6684</v>
      </c>
      <c r="B32" s="661" t="s">
        <v>6685</v>
      </c>
      <c r="C32" s="661" t="s">
        <v>5737</v>
      </c>
      <c r="D32" s="661" t="s">
        <v>6686</v>
      </c>
      <c r="E32" s="661" t="s">
        <v>6687</v>
      </c>
      <c r="F32" s="664">
        <v>571</v>
      </c>
      <c r="G32" s="664">
        <v>15417</v>
      </c>
      <c r="H32" s="664">
        <v>1</v>
      </c>
      <c r="I32" s="664">
        <v>27</v>
      </c>
      <c r="J32" s="664">
        <v>730</v>
      </c>
      <c r="K32" s="664">
        <v>19710</v>
      </c>
      <c r="L32" s="664">
        <v>1.2784588441330997</v>
      </c>
      <c r="M32" s="664">
        <v>27</v>
      </c>
      <c r="N32" s="664">
        <v>787</v>
      </c>
      <c r="O32" s="664">
        <v>21249</v>
      </c>
      <c r="P32" s="677">
        <v>1.3782837127845884</v>
      </c>
      <c r="Q32" s="665">
        <v>27</v>
      </c>
    </row>
    <row r="33" spans="1:17" ht="14.4" customHeight="1" x14ac:dyDescent="0.3">
      <c r="A33" s="660" t="s">
        <v>6684</v>
      </c>
      <c r="B33" s="661" t="s">
        <v>6685</v>
      </c>
      <c r="C33" s="661" t="s">
        <v>5737</v>
      </c>
      <c r="D33" s="661" t="s">
        <v>6688</v>
      </c>
      <c r="E33" s="661" t="s">
        <v>6689</v>
      </c>
      <c r="F33" s="664">
        <v>14</v>
      </c>
      <c r="G33" s="664">
        <v>756</v>
      </c>
      <c r="H33" s="664">
        <v>1</v>
      </c>
      <c r="I33" s="664">
        <v>54</v>
      </c>
      <c r="J33" s="664">
        <v>8</v>
      </c>
      <c r="K33" s="664">
        <v>432</v>
      </c>
      <c r="L33" s="664">
        <v>0.5714285714285714</v>
      </c>
      <c r="M33" s="664">
        <v>54</v>
      </c>
      <c r="N33" s="664">
        <v>7</v>
      </c>
      <c r="O33" s="664">
        <v>378</v>
      </c>
      <c r="P33" s="677">
        <v>0.5</v>
      </c>
      <c r="Q33" s="665">
        <v>54</v>
      </c>
    </row>
    <row r="34" spans="1:17" ht="14.4" customHeight="1" x14ac:dyDescent="0.3">
      <c r="A34" s="660" t="s">
        <v>6684</v>
      </c>
      <c r="B34" s="661" t="s">
        <v>6685</v>
      </c>
      <c r="C34" s="661" t="s">
        <v>5737</v>
      </c>
      <c r="D34" s="661" t="s">
        <v>6690</v>
      </c>
      <c r="E34" s="661" t="s">
        <v>6691</v>
      </c>
      <c r="F34" s="664">
        <v>567</v>
      </c>
      <c r="G34" s="664">
        <v>13608</v>
      </c>
      <c r="H34" s="664">
        <v>1</v>
      </c>
      <c r="I34" s="664">
        <v>24</v>
      </c>
      <c r="J34" s="664">
        <v>700</v>
      </c>
      <c r="K34" s="664">
        <v>16800</v>
      </c>
      <c r="L34" s="664">
        <v>1.2345679012345678</v>
      </c>
      <c r="M34" s="664">
        <v>24</v>
      </c>
      <c r="N34" s="664">
        <v>768</v>
      </c>
      <c r="O34" s="664">
        <v>18432</v>
      </c>
      <c r="P34" s="677">
        <v>1.3544973544973544</v>
      </c>
      <c r="Q34" s="665">
        <v>24</v>
      </c>
    </row>
    <row r="35" spans="1:17" ht="14.4" customHeight="1" x14ac:dyDescent="0.3">
      <c r="A35" s="660" t="s">
        <v>6684</v>
      </c>
      <c r="B35" s="661" t="s">
        <v>6685</v>
      </c>
      <c r="C35" s="661" t="s">
        <v>5737</v>
      </c>
      <c r="D35" s="661" t="s">
        <v>6692</v>
      </c>
      <c r="E35" s="661" t="s">
        <v>6693</v>
      </c>
      <c r="F35" s="664">
        <v>1215</v>
      </c>
      <c r="G35" s="664">
        <v>32805</v>
      </c>
      <c r="H35" s="664">
        <v>1</v>
      </c>
      <c r="I35" s="664">
        <v>27</v>
      </c>
      <c r="J35" s="664">
        <v>1440</v>
      </c>
      <c r="K35" s="664">
        <v>38880</v>
      </c>
      <c r="L35" s="664">
        <v>1.1851851851851851</v>
      </c>
      <c r="M35" s="664">
        <v>27</v>
      </c>
      <c r="N35" s="664">
        <v>1483</v>
      </c>
      <c r="O35" s="664">
        <v>40041</v>
      </c>
      <c r="P35" s="677">
        <v>1.2205761316872428</v>
      </c>
      <c r="Q35" s="665">
        <v>27</v>
      </c>
    </row>
    <row r="36" spans="1:17" ht="14.4" customHeight="1" x14ac:dyDescent="0.3">
      <c r="A36" s="660" t="s">
        <v>6684</v>
      </c>
      <c r="B36" s="661" t="s">
        <v>6685</v>
      </c>
      <c r="C36" s="661" t="s">
        <v>5737</v>
      </c>
      <c r="D36" s="661" t="s">
        <v>6142</v>
      </c>
      <c r="E36" s="661" t="s">
        <v>6143</v>
      </c>
      <c r="F36" s="664">
        <v>11</v>
      </c>
      <c r="G36" s="664">
        <v>616</v>
      </c>
      <c r="H36" s="664">
        <v>1</v>
      </c>
      <c r="I36" s="664">
        <v>56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6684</v>
      </c>
      <c r="B37" s="661" t="s">
        <v>6685</v>
      </c>
      <c r="C37" s="661" t="s">
        <v>5737</v>
      </c>
      <c r="D37" s="661" t="s">
        <v>6694</v>
      </c>
      <c r="E37" s="661" t="s">
        <v>6695</v>
      </c>
      <c r="F37" s="664">
        <v>62</v>
      </c>
      <c r="G37" s="664">
        <v>1674</v>
      </c>
      <c r="H37" s="664">
        <v>1</v>
      </c>
      <c r="I37" s="664">
        <v>27</v>
      </c>
      <c r="J37" s="664">
        <v>113</v>
      </c>
      <c r="K37" s="664">
        <v>3051</v>
      </c>
      <c r="L37" s="664">
        <v>1.8225806451612903</v>
      </c>
      <c r="M37" s="664">
        <v>27</v>
      </c>
      <c r="N37" s="664">
        <v>145</v>
      </c>
      <c r="O37" s="664">
        <v>3915</v>
      </c>
      <c r="P37" s="677">
        <v>2.338709677419355</v>
      </c>
      <c r="Q37" s="665">
        <v>27</v>
      </c>
    </row>
    <row r="38" spans="1:17" ht="14.4" customHeight="1" x14ac:dyDescent="0.3">
      <c r="A38" s="660" t="s">
        <v>6684</v>
      </c>
      <c r="B38" s="661" t="s">
        <v>6685</v>
      </c>
      <c r="C38" s="661" t="s">
        <v>5737</v>
      </c>
      <c r="D38" s="661" t="s">
        <v>6696</v>
      </c>
      <c r="E38" s="661" t="s">
        <v>6697</v>
      </c>
      <c r="F38" s="664">
        <v>266</v>
      </c>
      <c r="G38" s="664">
        <v>5852</v>
      </c>
      <c r="H38" s="664">
        <v>1</v>
      </c>
      <c r="I38" s="664">
        <v>22</v>
      </c>
      <c r="J38" s="664">
        <v>307</v>
      </c>
      <c r="K38" s="664">
        <v>6754</v>
      </c>
      <c r="L38" s="664">
        <v>1.1541353383458646</v>
      </c>
      <c r="M38" s="664">
        <v>22</v>
      </c>
      <c r="N38" s="664">
        <v>357</v>
      </c>
      <c r="O38" s="664">
        <v>7854</v>
      </c>
      <c r="P38" s="677">
        <v>1.3421052631578947</v>
      </c>
      <c r="Q38" s="665">
        <v>22</v>
      </c>
    </row>
    <row r="39" spans="1:17" ht="14.4" customHeight="1" x14ac:dyDescent="0.3">
      <c r="A39" s="660" t="s">
        <v>6684</v>
      </c>
      <c r="B39" s="661" t="s">
        <v>6685</v>
      </c>
      <c r="C39" s="661" t="s">
        <v>5737</v>
      </c>
      <c r="D39" s="661" t="s">
        <v>6698</v>
      </c>
      <c r="E39" s="661" t="s">
        <v>6699</v>
      </c>
      <c r="F39" s="664">
        <v>5</v>
      </c>
      <c r="G39" s="664">
        <v>340</v>
      </c>
      <c r="H39" s="664">
        <v>1</v>
      </c>
      <c r="I39" s="664">
        <v>68</v>
      </c>
      <c r="J39" s="664">
        <v>5</v>
      </c>
      <c r="K39" s="664">
        <v>340</v>
      </c>
      <c r="L39" s="664">
        <v>1</v>
      </c>
      <c r="M39" s="664">
        <v>68</v>
      </c>
      <c r="N39" s="664">
        <v>4</v>
      </c>
      <c r="O39" s="664">
        <v>272</v>
      </c>
      <c r="P39" s="677">
        <v>0.8</v>
      </c>
      <c r="Q39" s="665">
        <v>68</v>
      </c>
    </row>
    <row r="40" spans="1:17" ht="14.4" customHeight="1" x14ac:dyDescent="0.3">
      <c r="A40" s="660" t="s">
        <v>6684</v>
      </c>
      <c r="B40" s="661" t="s">
        <v>6685</v>
      </c>
      <c r="C40" s="661" t="s">
        <v>5737</v>
      </c>
      <c r="D40" s="661" t="s">
        <v>6700</v>
      </c>
      <c r="E40" s="661" t="s">
        <v>6701</v>
      </c>
      <c r="F40" s="664">
        <v>701</v>
      </c>
      <c r="G40" s="664">
        <v>43462</v>
      </c>
      <c r="H40" s="664">
        <v>1</v>
      </c>
      <c r="I40" s="664">
        <v>62</v>
      </c>
      <c r="J40" s="664">
        <v>833</v>
      </c>
      <c r="K40" s="664">
        <v>51646</v>
      </c>
      <c r="L40" s="664">
        <v>1.18830242510699</v>
      </c>
      <c r="M40" s="664">
        <v>62</v>
      </c>
      <c r="N40" s="664">
        <v>860</v>
      </c>
      <c r="O40" s="664">
        <v>53320</v>
      </c>
      <c r="P40" s="677">
        <v>1.2268188302425107</v>
      </c>
      <c r="Q40" s="665">
        <v>62</v>
      </c>
    </row>
    <row r="41" spans="1:17" ht="14.4" customHeight="1" x14ac:dyDescent="0.3">
      <c r="A41" s="660" t="s">
        <v>6684</v>
      </c>
      <c r="B41" s="661" t="s">
        <v>6685</v>
      </c>
      <c r="C41" s="661" t="s">
        <v>5737</v>
      </c>
      <c r="D41" s="661" t="s">
        <v>6144</v>
      </c>
      <c r="E41" s="661" t="s">
        <v>6145</v>
      </c>
      <c r="F41" s="664">
        <v>5</v>
      </c>
      <c r="G41" s="664">
        <v>305</v>
      </c>
      <c r="H41" s="664">
        <v>1</v>
      </c>
      <c r="I41" s="664">
        <v>61</v>
      </c>
      <c r="J41" s="664">
        <v>2</v>
      </c>
      <c r="K41" s="664">
        <v>123</v>
      </c>
      <c r="L41" s="664">
        <v>0.40327868852459015</v>
      </c>
      <c r="M41" s="664">
        <v>61.5</v>
      </c>
      <c r="N41" s="664">
        <v>6</v>
      </c>
      <c r="O41" s="664">
        <v>372</v>
      </c>
      <c r="P41" s="677">
        <v>1.2196721311475409</v>
      </c>
      <c r="Q41" s="665">
        <v>62</v>
      </c>
    </row>
    <row r="42" spans="1:17" ht="14.4" customHeight="1" x14ac:dyDescent="0.3">
      <c r="A42" s="660" t="s">
        <v>6684</v>
      </c>
      <c r="B42" s="661" t="s">
        <v>6685</v>
      </c>
      <c r="C42" s="661" t="s">
        <v>5737</v>
      </c>
      <c r="D42" s="661" t="s">
        <v>6702</v>
      </c>
      <c r="E42" s="661" t="s">
        <v>6703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394</v>
      </c>
      <c r="P42" s="677"/>
      <c r="Q42" s="665">
        <v>394</v>
      </c>
    </row>
    <row r="43" spans="1:17" ht="14.4" customHeight="1" x14ac:dyDescent="0.3">
      <c r="A43" s="660" t="s">
        <v>6684</v>
      </c>
      <c r="B43" s="661" t="s">
        <v>6685</v>
      </c>
      <c r="C43" s="661" t="s">
        <v>5737</v>
      </c>
      <c r="D43" s="661" t="s">
        <v>6704</v>
      </c>
      <c r="E43" s="661" t="s">
        <v>6705</v>
      </c>
      <c r="F43" s="664">
        <v>124</v>
      </c>
      <c r="G43" s="664">
        <v>122388</v>
      </c>
      <c r="H43" s="664">
        <v>1</v>
      </c>
      <c r="I43" s="664">
        <v>987</v>
      </c>
      <c r="J43" s="664">
        <v>169</v>
      </c>
      <c r="K43" s="664">
        <v>166803</v>
      </c>
      <c r="L43" s="664">
        <v>1.3629032258064515</v>
      </c>
      <c r="M43" s="664">
        <v>987</v>
      </c>
      <c r="N43" s="664">
        <v>118</v>
      </c>
      <c r="O43" s="664">
        <v>116466</v>
      </c>
      <c r="P43" s="677">
        <v>0.95161290322580649</v>
      </c>
      <c r="Q43" s="665">
        <v>987</v>
      </c>
    </row>
    <row r="44" spans="1:17" ht="14.4" customHeight="1" x14ac:dyDescent="0.3">
      <c r="A44" s="660" t="s">
        <v>6684</v>
      </c>
      <c r="B44" s="661" t="s">
        <v>6685</v>
      </c>
      <c r="C44" s="661" t="s">
        <v>5737</v>
      </c>
      <c r="D44" s="661" t="s">
        <v>6706</v>
      </c>
      <c r="E44" s="661" t="s">
        <v>6707</v>
      </c>
      <c r="F44" s="664">
        <v>1</v>
      </c>
      <c r="G44" s="664">
        <v>63</v>
      </c>
      <c r="H44" s="664">
        <v>1</v>
      </c>
      <c r="I44" s="664">
        <v>63</v>
      </c>
      <c r="J44" s="664">
        <v>1</v>
      </c>
      <c r="K44" s="664">
        <v>63</v>
      </c>
      <c r="L44" s="664">
        <v>1</v>
      </c>
      <c r="M44" s="664">
        <v>63</v>
      </c>
      <c r="N44" s="664">
        <v>1</v>
      </c>
      <c r="O44" s="664">
        <v>63</v>
      </c>
      <c r="P44" s="677">
        <v>1</v>
      </c>
      <c r="Q44" s="665">
        <v>63</v>
      </c>
    </row>
    <row r="45" spans="1:17" ht="14.4" customHeight="1" x14ac:dyDescent="0.3">
      <c r="A45" s="660" t="s">
        <v>6684</v>
      </c>
      <c r="B45" s="661" t="s">
        <v>6685</v>
      </c>
      <c r="C45" s="661" t="s">
        <v>5737</v>
      </c>
      <c r="D45" s="661" t="s">
        <v>6708</v>
      </c>
      <c r="E45" s="661" t="s">
        <v>6709</v>
      </c>
      <c r="F45" s="664">
        <v>3</v>
      </c>
      <c r="G45" s="664">
        <v>51</v>
      </c>
      <c r="H45" s="664">
        <v>1</v>
      </c>
      <c r="I45" s="664">
        <v>17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6684</v>
      </c>
      <c r="B46" s="661" t="s">
        <v>6685</v>
      </c>
      <c r="C46" s="661" t="s">
        <v>5737</v>
      </c>
      <c r="D46" s="661" t="s">
        <v>6710</v>
      </c>
      <c r="E46" s="661" t="s">
        <v>6711</v>
      </c>
      <c r="F46" s="664">
        <v>1</v>
      </c>
      <c r="G46" s="664">
        <v>63</v>
      </c>
      <c r="H46" s="664">
        <v>1</v>
      </c>
      <c r="I46" s="664">
        <v>63</v>
      </c>
      <c r="J46" s="664">
        <v>1</v>
      </c>
      <c r="K46" s="664">
        <v>64</v>
      </c>
      <c r="L46" s="664">
        <v>1.0158730158730158</v>
      </c>
      <c r="M46" s="664">
        <v>64</v>
      </c>
      <c r="N46" s="664">
        <v>2</v>
      </c>
      <c r="O46" s="664">
        <v>128</v>
      </c>
      <c r="P46" s="677">
        <v>2.0317460317460316</v>
      </c>
      <c r="Q46" s="665">
        <v>64</v>
      </c>
    </row>
    <row r="47" spans="1:17" ht="14.4" customHeight="1" x14ac:dyDescent="0.3">
      <c r="A47" s="660" t="s">
        <v>6684</v>
      </c>
      <c r="B47" s="661" t="s">
        <v>6685</v>
      </c>
      <c r="C47" s="661" t="s">
        <v>5737</v>
      </c>
      <c r="D47" s="661" t="s">
        <v>6712</v>
      </c>
      <c r="E47" s="661" t="s">
        <v>6713</v>
      </c>
      <c r="F47" s="664">
        <v>2</v>
      </c>
      <c r="G47" s="664">
        <v>94</v>
      </c>
      <c r="H47" s="664">
        <v>1</v>
      </c>
      <c r="I47" s="664">
        <v>47</v>
      </c>
      <c r="J47" s="664"/>
      <c r="K47" s="664"/>
      <c r="L47" s="664"/>
      <c r="M47" s="664"/>
      <c r="N47" s="664">
        <v>2</v>
      </c>
      <c r="O47" s="664">
        <v>94</v>
      </c>
      <c r="P47" s="677">
        <v>1</v>
      </c>
      <c r="Q47" s="665">
        <v>47</v>
      </c>
    </row>
    <row r="48" spans="1:17" ht="14.4" customHeight="1" x14ac:dyDescent="0.3">
      <c r="A48" s="660" t="s">
        <v>6684</v>
      </c>
      <c r="B48" s="661" t="s">
        <v>6685</v>
      </c>
      <c r="C48" s="661" t="s">
        <v>5737</v>
      </c>
      <c r="D48" s="661" t="s">
        <v>6714</v>
      </c>
      <c r="E48" s="661" t="s">
        <v>6715</v>
      </c>
      <c r="F48" s="664">
        <v>235</v>
      </c>
      <c r="G48" s="664">
        <v>14100</v>
      </c>
      <c r="H48" s="664">
        <v>1</v>
      </c>
      <c r="I48" s="664">
        <v>60</v>
      </c>
      <c r="J48" s="664">
        <v>290</v>
      </c>
      <c r="K48" s="664">
        <v>17400</v>
      </c>
      <c r="L48" s="664">
        <v>1.2340425531914894</v>
      </c>
      <c r="M48" s="664">
        <v>60</v>
      </c>
      <c r="N48" s="664">
        <v>281</v>
      </c>
      <c r="O48" s="664">
        <v>16860</v>
      </c>
      <c r="P48" s="677">
        <v>1.1957446808510639</v>
      </c>
      <c r="Q48" s="665">
        <v>60</v>
      </c>
    </row>
    <row r="49" spans="1:17" ht="14.4" customHeight="1" x14ac:dyDescent="0.3">
      <c r="A49" s="660" t="s">
        <v>6684</v>
      </c>
      <c r="B49" s="661" t="s">
        <v>6685</v>
      </c>
      <c r="C49" s="661" t="s">
        <v>5737</v>
      </c>
      <c r="D49" s="661" t="s">
        <v>6716</v>
      </c>
      <c r="E49" s="661" t="s">
        <v>6717</v>
      </c>
      <c r="F49" s="664">
        <v>4</v>
      </c>
      <c r="G49" s="664">
        <v>76</v>
      </c>
      <c r="H49" s="664">
        <v>1</v>
      </c>
      <c r="I49" s="664">
        <v>19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6684</v>
      </c>
      <c r="B50" s="661" t="s">
        <v>6685</v>
      </c>
      <c r="C50" s="661" t="s">
        <v>5737</v>
      </c>
      <c r="D50" s="661" t="s">
        <v>6718</v>
      </c>
      <c r="E50" s="661" t="s">
        <v>6719</v>
      </c>
      <c r="F50" s="664">
        <v>1</v>
      </c>
      <c r="G50" s="664">
        <v>312</v>
      </c>
      <c r="H50" s="664">
        <v>1</v>
      </c>
      <c r="I50" s="664">
        <v>312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6684</v>
      </c>
      <c r="B51" s="661" t="s">
        <v>6685</v>
      </c>
      <c r="C51" s="661" t="s">
        <v>5737</v>
      </c>
      <c r="D51" s="661" t="s">
        <v>6720</v>
      </c>
      <c r="E51" s="661" t="s">
        <v>6721</v>
      </c>
      <c r="F51" s="664">
        <v>3</v>
      </c>
      <c r="G51" s="664">
        <v>2553</v>
      </c>
      <c r="H51" s="664">
        <v>1</v>
      </c>
      <c r="I51" s="664">
        <v>851</v>
      </c>
      <c r="J51" s="664">
        <v>7</v>
      </c>
      <c r="K51" s="664">
        <v>5961</v>
      </c>
      <c r="L51" s="664">
        <v>2.3349001175088131</v>
      </c>
      <c r="M51" s="664">
        <v>851.57142857142856</v>
      </c>
      <c r="N51" s="664">
        <v>14</v>
      </c>
      <c r="O51" s="664">
        <v>11928</v>
      </c>
      <c r="P51" s="677">
        <v>4.6721504112808461</v>
      </c>
      <c r="Q51" s="665">
        <v>852</v>
      </c>
    </row>
    <row r="52" spans="1:17" ht="14.4" customHeight="1" x14ac:dyDescent="0.3">
      <c r="A52" s="660" t="s">
        <v>6684</v>
      </c>
      <c r="B52" s="661" t="s">
        <v>6685</v>
      </c>
      <c r="C52" s="661" t="s">
        <v>5737</v>
      </c>
      <c r="D52" s="661" t="s">
        <v>6722</v>
      </c>
      <c r="E52" s="661" t="s">
        <v>6723</v>
      </c>
      <c r="F52" s="664"/>
      <c r="G52" s="664"/>
      <c r="H52" s="664"/>
      <c r="I52" s="664"/>
      <c r="J52" s="664">
        <v>2</v>
      </c>
      <c r="K52" s="664">
        <v>474</v>
      </c>
      <c r="L52" s="664"/>
      <c r="M52" s="664">
        <v>237</v>
      </c>
      <c r="N52" s="664"/>
      <c r="O52" s="664"/>
      <c r="P52" s="677"/>
      <c r="Q52" s="665"/>
    </row>
    <row r="53" spans="1:17" ht="14.4" customHeight="1" x14ac:dyDescent="0.3">
      <c r="A53" s="660" t="s">
        <v>6684</v>
      </c>
      <c r="B53" s="661" t="s">
        <v>6685</v>
      </c>
      <c r="C53" s="661" t="s">
        <v>5737</v>
      </c>
      <c r="D53" s="661" t="s">
        <v>6724</v>
      </c>
      <c r="E53" s="661" t="s">
        <v>6725</v>
      </c>
      <c r="F53" s="664">
        <v>1</v>
      </c>
      <c r="G53" s="664">
        <v>349</v>
      </c>
      <c r="H53" s="664">
        <v>1</v>
      </c>
      <c r="I53" s="664">
        <v>349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6684</v>
      </c>
      <c r="B54" s="661" t="s">
        <v>6685</v>
      </c>
      <c r="C54" s="661" t="s">
        <v>5737</v>
      </c>
      <c r="D54" s="661" t="s">
        <v>6726</v>
      </c>
      <c r="E54" s="661" t="s">
        <v>6727</v>
      </c>
      <c r="F54" s="664"/>
      <c r="G54" s="664"/>
      <c r="H54" s="664"/>
      <c r="I54" s="664"/>
      <c r="J54" s="664">
        <v>1</v>
      </c>
      <c r="K54" s="664">
        <v>1210</v>
      </c>
      <c r="L54" s="664"/>
      <c r="M54" s="664">
        <v>1210</v>
      </c>
      <c r="N54" s="664">
        <v>1</v>
      </c>
      <c r="O54" s="664">
        <v>1216</v>
      </c>
      <c r="P54" s="677"/>
      <c r="Q54" s="665">
        <v>1216</v>
      </c>
    </row>
    <row r="55" spans="1:17" ht="14.4" customHeight="1" x14ac:dyDescent="0.3">
      <c r="A55" s="660" t="s">
        <v>6684</v>
      </c>
      <c r="B55" s="661" t="s">
        <v>6685</v>
      </c>
      <c r="C55" s="661" t="s">
        <v>5737</v>
      </c>
      <c r="D55" s="661" t="s">
        <v>6728</v>
      </c>
      <c r="E55" s="661" t="s">
        <v>6729</v>
      </c>
      <c r="F55" s="664">
        <v>18</v>
      </c>
      <c r="G55" s="664">
        <v>14094</v>
      </c>
      <c r="H55" s="664">
        <v>1</v>
      </c>
      <c r="I55" s="664">
        <v>783</v>
      </c>
      <c r="J55" s="664">
        <v>12</v>
      </c>
      <c r="K55" s="664">
        <v>9402</v>
      </c>
      <c r="L55" s="664">
        <v>0.66709237973605795</v>
      </c>
      <c r="M55" s="664">
        <v>783.5</v>
      </c>
      <c r="N55" s="664">
        <v>23</v>
      </c>
      <c r="O55" s="664">
        <v>18078</v>
      </c>
      <c r="P55" s="677">
        <v>1.2826734780757769</v>
      </c>
      <c r="Q55" s="665">
        <v>786</v>
      </c>
    </row>
    <row r="56" spans="1:17" ht="14.4" customHeight="1" x14ac:dyDescent="0.3">
      <c r="A56" s="660" t="s">
        <v>6684</v>
      </c>
      <c r="B56" s="661" t="s">
        <v>6685</v>
      </c>
      <c r="C56" s="661" t="s">
        <v>5737</v>
      </c>
      <c r="D56" s="661" t="s">
        <v>6730</v>
      </c>
      <c r="E56" s="661" t="s">
        <v>6731</v>
      </c>
      <c r="F56" s="664">
        <v>1</v>
      </c>
      <c r="G56" s="664">
        <v>186</v>
      </c>
      <c r="H56" s="664">
        <v>1</v>
      </c>
      <c r="I56" s="664">
        <v>186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6684</v>
      </c>
      <c r="B57" s="661" t="s">
        <v>6685</v>
      </c>
      <c r="C57" s="661" t="s">
        <v>5737</v>
      </c>
      <c r="D57" s="661" t="s">
        <v>6732</v>
      </c>
      <c r="E57" s="661" t="s">
        <v>6733</v>
      </c>
      <c r="F57" s="664">
        <v>2</v>
      </c>
      <c r="G57" s="664">
        <v>454</v>
      </c>
      <c r="H57" s="664">
        <v>1</v>
      </c>
      <c r="I57" s="664">
        <v>227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6684</v>
      </c>
      <c r="B58" s="661" t="s">
        <v>6685</v>
      </c>
      <c r="C58" s="661" t="s">
        <v>5737</v>
      </c>
      <c r="D58" s="661" t="s">
        <v>6734</v>
      </c>
      <c r="E58" s="661" t="s">
        <v>6735</v>
      </c>
      <c r="F58" s="664">
        <v>1</v>
      </c>
      <c r="G58" s="664">
        <v>560</v>
      </c>
      <c r="H58" s="664">
        <v>1</v>
      </c>
      <c r="I58" s="664">
        <v>560</v>
      </c>
      <c r="J58" s="664"/>
      <c r="K58" s="664"/>
      <c r="L58" s="664"/>
      <c r="M58" s="664"/>
      <c r="N58" s="664">
        <v>1</v>
      </c>
      <c r="O58" s="664">
        <v>561</v>
      </c>
      <c r="P58" s="677">
        <v>1.0017857142857143</v>
      </c>
      <c r="Q58" s="665">
        <v>561</v>
      </c>
    </row>
    <row r="59" spans="1:17" ht="14.4" customHeight="1" x14ac:dyDescent="0.3">
      <c r="A59" s="660" t="s">
        <v>6684</v>
      </c>
      <c r="B59" s="661" t="s">
        <v>6685</v>
      </c>
      <c r="C59" s="661" t="s">
        <v>5737</v>
      </c>
      <c r="D59" s="661" t="s">
        <v>6736</v>
      </c>
      <c r="E59" s="661" t="s">
        <v>6737</v>
      </c>
      <c r="F59" s="664">
        <v>2</v>
      </c>
      <c r="G59" s="664">
        <v>340</v>
      </c>
      <c r="H59" s="664">
        <v>1</v>
      </c>
      <c r="I59" s="664">
        <v>170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6684</v>
      </c>
      <c r="B60" s="661" t="s">
        <v>6685</v>
      </c>
      <c r="C60" s="661" t="s">
        <v>5737</v>
      </c>
      <c r="D60" s="661" t="s">
        <v>6738</v>
      </c>
      <c r="E60" s="661" t="s">
        <v>6739</v>
      </c>
      <c r="F60" s="664">
        <v>1</v>
      </c>
      <c r="G60" s="664">
        <v>198</v>
      </c>
      <c r="H60" s="664">
        <v>1</v>
      </c>
      <c r="I60" s="664">
        <v>198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6684</v>
      </c>
      <c r="B61" s="661" t="s">
        <v>6685</v>
      </c>
      <c r="C61" s="661" t="s">
        <v>5737</v>
      </c>
      <c r="D61" s="661" t="s">
        <v>6740</v>
      </c>
      <c r="E61" s="661" t="s">
        <v>6741</v>
      </c>
      <c r="F61" s="664">
        <v>1</v>
      </c>
      <c r="G61" s="664">
        <v>131</v>
      </c>
      <c r="H61" s="664">
        <v>1</v>
      </c>
      <c r="I61" s="664">
        <v>131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6684</v>
      </c>
      <c r="B62" s="661" t="s">
        <v>6685</v>
      </c>
      <c r="C62" s="661" t="s">
        <v>5737</v>
      </c>
      <c r="D62" s="661" t="s">
        <v>6742</v>
      </c>
      <c r="E62" s="661" t="s">
        <v>6743</v>
      </c>
      <c r="F62" s="664">
        <v>1</v>
      </c>
      <c r="G62" s="664">
        <v>412</v>
      </c>
      <c r="H62" s="664">
        <v>1</v>
      </c>
      <c r="I62" s="664">
        <v>412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6684</v>
      </c>
      <c r="B63" s="661" t="s">
        <v>6685</v>
      </c>
      <c r="C63" s="661" t="s">
        <v>5737</v>
      </c>
      <c r="D63" s="661" t="s">
        <v>6744</v>
      </c>
      <c r="E63" s="661" t="s">
        <v>6745</v>
      </c>
      <c r="F63" s="664">
        <v>2</v>
      </c>
      <c r="G63" s="664">
        <v>788</v>
      </c>
      <c r="H63" s="664">
        <v>1</v>
      </c>
      <c r="I63" s="664">
        <v>394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6684</v>
      </c>
      <c r="B64" s="661" t="s">
        <v>6685</v>
      </c>
      <c r="C64" s="661" t="s">
        <v>5737</v>
      </c>
      <c r="D64" s="661" t="s">
        <v>6229</v>
      </c>
      <c r="E64" s="661" t="s">
        <v>6230</v>
      </c>
      <c r="F64" s="664">
        <v>268</v>
      </c>
      <c r="G64" s="664">
        <v>7772</v>
      </c>
      <c r="H64" s="664">
        <v>1</v>
      </c>
      <c r="I64" s="664">
        <v>29</v>
      </c>
      <c r="J64" s="664">
        <v>307</v>
      </c>
      <c r="K64" s="664">
        <v>9045</v>
      </c>
      <c r="L64" s="664">
        <v>1.1637931034482758</v>
      </c>
      <c r="M64" s="664">
        <v>29.462540716612377</v>
      </c>
      <c r="N64" s="664">
        <v>357</v>
      </c>
      <c r="O64" s="664">
        <v>10710</v>
      </c>
      <c r="P64" s="677">
        <v>1.3780236747297994</v>
      </c>
      <c r="Q64" s="665">
        <v>30</v>
      </c>
    </row>
    <row r="65" spans="1:17" ht="14.4" customHeight="1" x14ac:dyDescent="0.3">
      <c r="A65" s="660" t="s">
        <v>6684</v>
      </c>
      <c r="B65" s="661" t="s">
        <v>6685</v>
      </c>
      <c r="C65" s="661" t="s">
        <v>5737</v>
      </c>
      <c r="D65" s="661" t="s">
        <v>6746</v>
      </c>
      <c r="E65" s="661" t="s">
        <v>6747</v>
      </c>
      <c r="F65" s="664">
        <v>235</v>
      </c>
      <c r="G65" s="664">
        <v>11750</v>
      </c>
      <c r="H65" s="664">
        <v>1</v>
      </c>
      <c r="I65" s="664">
        <v>50</v>
      </c>
      <c r="J65" s="664">
        <v>290</v>
      </c>
      <c r="K65" s="664">
        <v>14500</v>
      </c>
      <c r="L65" s="664">
        <v>1.2340425531914894</v>
      </c>
      <c r="M65" s="664">
        <v>50</v>
      </c>
      <c r="N65" s="664">
        <v>283</v>
      </c>
      <c r="O65" s="664">
        <v>14150</v>
      </c>
      <c r="P65" s="677">
        <v>1.2042553191489362</v>
      </c>
      <c r="Q65" s="665">
        <v>50</v>
      </c>
    </row>
    <row r="66" spans="1:17" ht="14.4" customHeight="1" x14ac:dyDescent="0.3">
      <c r="A66" s="660" t="s">
        <v>6684</v>
      </c>
      <c r="B66" s="661" t="s">
        <v>6685</v>
      </c>
      <c r="C66" s="661" t="s">
        <v>5737</v>
      </c>
      <c r="D66" s="661" t="s">
        <v>6748</v>
      </c>
      <c r="E66" s="661" t="s">
        <v>6749</v>
      </c>
      <c r="F66" s="664">
        <v>517</v>
      </c>
      <c r="G66" s="664">
        <v>6204</v>
      </c>
      <c r="H66" s="664">
        <v>1</v>
      </c>
      <c r="I66" s="664">
        <v>12</v>
      </c>
      <c r="J66" s="664">
        <v>614</v>
      </c>
      <c r="K66" s="664">
        <v>7368</v>
      </c>
      <c r="L66" s="664">
        <v>1.1876208897485494</v>
      </c>
      <c r="M66" s="664">
        <v>12</v>
      </c>
      <c r="N66" s="664">
        <v>607</v>
      </c>
      <c r="O66" s="664">
        <v>7284</v>
      </c>
      <c r="P66" s="677">
        <v>1.1740812379110253</v>
      </c>
      <c r="Q66" s="665">
        <v>12</v>
      </c>
    </row>
    <row r="67" spans="1:17" ht="14.4" customHeight="1" x14ac:dyDescent="0.3">
      <c r="A67" s="660" t="s">
        <v>6684</v>
      </c>
      <c r="B67" s="661" t="s">
        <v>6685</v>
      </c>
      <c r="C67" s="661" t="s">
        <v>5737</v>
      </c>
      <c r="D67" s="661" t="s">
        <v>6750</v>
      </c>
      <c r="E67" s="661" t="s">
        <v>6751</v>
      </c>
      <c r="F67" s="664">
        <v>16</v>
      </c>
      <c r="G67" s="664">
        <v>2896</v>
      </c>
      <c r="H67" s="664">
        <v>1</v>
      </c>
      <c r="I67" s="664">
        <v>181</v>
      </c>
      <c r="J67" s="664">
        <v>11</v>
      </c>
      <c r="K67" s="664">
        <v>1998</v>
      </c>
      <c r="L67" s="664">
        <v>0.68991712707182318</v>
      </c>
      <c r="M67" s="664">
        <v>181.63636363636363</v>
      </c>
      <c r="N67" s="664">
        <v>15</v>
      </c>
      <c r="O67" s="664">
        <v>2730</v>
      </c>
      <c r="P67" s="677">
        <v>0.94267955801104975</v>
      </c>
      <c r="Q67" s="665">
        <v>182</v>
      </c>
    </row>
    <row r="68" spans="1:17" ht="14.4" customHeight="1" x14ac:dyDescent="0.3">
      <c r="A68" s="660" t="s">
        <v>6684</v>
      </c>
      <c r="B68" s="661" t="s">
        <v>6685</v>
      </c>
      <c r="C68" s="661" t="s">
        <v>5737</v>
      </c>
      <c r="D68" s="661" t="s">
        <v>6233</v>
      </c>
      <c r="E68" s="661" t="s">
        <v>6234</v>
      </c>
      <c r="F68" s="664">
        <v>11</v>
      </c>
      <c r="G68" s="664">
        <v>781</v>
      </c>
      <c r="H68" s="664">
        <v>1</v>
      </c>
      <c r="I68" s="664">
        <v>71</v>
      </c>
      <c r="J68" s="664"/>
      <c r="K68" s="664"/>
      <c r="L68" s="664"/>
      <c r="M68" s="664"/>
      <c r="N68" s="664">
        <v>1</v>
      </c>
      <c r="O68" s="664">
        <v>72</v>
      </c>
      <c r="P68" s="677">
        <v>9.2189500640204869E-2</v>
      </c>
      <c r="Q68" s="665">
        <v>72</v>
      </c>
    </row>
    <row r="69" spans="1:17" ht="14.4" customHeight="1" x14ac:dyDescent="0.3">
      <c r="A69" s="660" t="s">
        <v>6684</v>
      </c>
      <c r="B69" s="661" t="s">
        <v>6685</v>
      </c>
      <c r="C69" s="661" t="s">
        <v>5737</v>
      </c>
      <c r="D69" s="661" t="s">
        <v>6752</v>
      </c>
      <c r="E69" s="661" t="s">
        <v>6753</v>
      </c>
      <c r="F69" s="664">
        <v>10</v>
      </c>
      <c r="G69" s="664">
        <v>1820</v>
      </c>
      <c r="H69" s="664">
        <v>1</v>
      </c>
      <c r="I69" s="664">
        <v>182</v>
      </c>
      <c r="J69" s="664">
        <v>10</v>
      </c>
      <c r="K69" s="664">
        <v>1827</v>
      </c>
      <c r="L69" s="664">
        <v>1.0038461538461538</v>
      </c>
      <c r="M69" s="664">
        <v>182.7</v>
      </c>
      <c r="N69" s="664">
        <v>12</v>
      </c>
      <c r="O69" s="664">
        <v>2196</v>
      </c>
      <c r="P69" s="677">
        <v>1.2065934065934065</v>
      </c>
      <c r="Q69" s="665">
        <v>183</v>
      </c>
    </row>
    <row r="70" spans="1:17" ht="14.4" customHeight="1" x14ac:dyDescent="0.3">
      <c r="A70" s="660" t="s">
        <v>6684</v>
      </c>
      <c r="B70" s="661" t="s">
        <v>6685</v>
      </c>
      <c r="C70" s="661" t="s">
        <v>5737</v>
      </c>
      <c r="D70" s="661" t="s">
        <v>6754</v>
      </c>
      <c r="E70" s="661" t="s">
        <v>6755</v>
      </c>
      <c r="F70" s="664">
        <v>1632</v>
      </c>
      <c r="G70" s="664">
        <v>239904</v>
      </c>
      <c r="H70" s="664">
        <v>1</v>
      </c>
      <c r="I70" s="664">
        <v>147</v>
      </c>
      <c r="J70" s="664">
        <v>1954</v>
      </c>
      <c r="K70" s="664">
        <v>288062</v>
      </c>
      <c r="L70" s="664">
        <v>1.2007386287848472</v>
      </c>
      <c r="M70" s="664">
        <v>147.42169907881268</v>
      </c>
      <c r="N70" s="664">
        <v>2012</v>
      </c>
      <c r="O70" s="664">
        <v>297776</v>
      </c>
      <c r="P70" s="677">
        <v>1.2412298252634386</v>
      </c>
      <c r="Q70" s="665">
        <v>148</v>
      </c>
    </row>
    <row r="71" spans="1:17" ht="14.4" customHeight="1" x14ac:dyDescent="0.3">
      <c r="A71" s="660" t="s">
        <v>6684</v>
      </c>
      <c r="B71" s="661" t="s">
        <v>6685</v>
      </c>
      <c r="C71" s="661" t="s">
        <v>5737</v>
      </c>
      <c r="D71" s="661" t="s">
        <v>6235</v>
      </c>
      <c r="E71" s="661" t="s">
        <v>6236</v>
      </c>
      <c r="F71" s="664">
        <v>268</v>
      </c>
      <c r="G71" s="664">
        <v>7772</v>
      </c>
      <c r="H71" s="664">
        <v>1</v>
      </c>
      <c r="I71" s="664">
        <v>29</v>
      </c>
      <c r="J71" s="664">
        <v>310</v>
      </c>
      <c r="K71" s="664">
        <v>9134</v>
      </c>
      <c r="L71" s="664">
        <v>1.1752444673185796</v>
      </c>
      <c r="M71" s="664">
        <v>29.464516129032258</v>
      </c>
      <c r="N71" s="664">
        <v>360</v>
      </c>
      <c r="O71" s="664">
        <v>10800</v>
      </c>
      <c r="P71" s="677">
        <v>1.3896037056098816</v>
      </c>
      <c r="Q71" s="665">
        <v>30</v>
      </c>
    </row>
    <row r="72" spans="1:17" ht="14.4" customHeight="1" x14ac:dyDescent="0.3">
      <c r="A72" s="660" t="s">
        <v>6684</v>
      </c>
      <c r="B72" s="661" t="s">
        <v>6685</v>
      </c>
      <c r="C72" s="661" t="s">
        <v>5737</v>
      </c>
      <c r="D72" s="661" t="s">
        <v>6756</v>
      </c>
      <c r="E72" s="661" t="s">
        <v>6757</v>
      </c>
      <c r="F72" s="664">
        <v>77</v>
      </c>
      <c r="G72" s="664">
        <v>2387</v>
      </c>
      <c r="H72" s="664">
        <v>1</v>
      </c>
      <c r="I72" s="664">
        <v>31</v>
      </c>
      <c r="J72" s="664">
        <v>130</v>
      </c>
      <c r="K72" s="664">
        <v>4030</v>
      </c>
      <c r="L72" s="664">
        <v>1.6883116883116882</v>
      </c>
      <c r="M72" s="664">
        <v>31</v>
      </c>
      <c r="N72" s="664">
        <v>166</v>
      </c>
      <c r="O72" s="664">
        <v>5146</v>
      </c>
      <c r="P72" s="677">
        <v>2.1558441558441559</v>
      </c>
      <c r="Q72" s="665">
        <v>31</v>
      </c>
    </row>
    <row r="73" spans="1:17" ht="14.4" customHeight="1" x14ac:dyDescent="0.3">
      <c r="A73" s="660" t="s">
        <v>6684</v>
      </c>
      <c r="B73" s="661" t="s">
        <v>6685</v>
      </c>
      <c r="C73" s="661" t="s">
        <v>5737</v>
      </c>
      <c r="D73" s="661" t="s">
        <v>6758</v>
      </c>
      <c r="E73" s="661" t="s">
        <v>6759</v>
      </c>
      <c r="F73" s="664">
        <v>571</v>
      </c>
      <c r="G73" s="664">
        <v>15417</v>
      </c>
      <c r="H73" s="664">
        <v>1</v>
      </c>
      <c r="I73" s="664">
        <v>27</v>
      </c>
      <c r="J73" s="664">
        <v>728</v>
      </c>
      <c r="K73" s="664">
        <v>19656</v>
      </c>
      <c r="L73" s="664">
        <v>1.2749562171628721</v>
      </c>
      <c r="M73" s="664">
        <v>27</v>
      </c>
      <c r="N73" s="664">
        <v>787</v>
      </c>
      <c r="O73" s="664">
        <v>21249</v>
      </c>
      <c r="P73" s="677">
        <v>1.3782837127845884</v>
      </c>
      <c r="Q73" s="665">
        <v>27</v>
      </c>
    </row>
    <row r="74" spans="1:17" ht="14.4" customHeight="1" x14ac:dyDescent="0.3">
      <c r="A74" s="660" t="s">
        <v>6684</v>
      </c>
      <c r="B74" s="661" t="s">
        <v>6685</v>
      </c>
      <c r="C74" s="661" t="s">
        <v>5737</v>
      </c>
      <c r="D74" s="661" t="s">
        <v>6760</v>
      </c>
      <c r="E74" s="661" t="s">
        <v>6761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255</v>
      </c>
      <c r="P74" s="677"/>
      <c r="Q74" s="665">
        <v>255</v>
      </c>
    </row>
    <row r="75" spans="1:17" ht="14.4" customHeight="1" x14ac:dyDescent="0.3">
      <c r="A75" s="660" t="s">
        <v>6684</v>
      </c>
      <c r="B75" s="661" t="s">
        <v>6685</v>
      </c>
      <c r="C75" s="661" t="s">
        <v>5737</v>
      </c>
      <c r="D75" s="661" t="s">
        <v>6762</v>
      </c>
      <c r="E75" s="661" t="s">
        <v>6763</v>
      </c>
      <c r="F75" s="664">
        <v>1</v>
      </c>
      <c r="G75" s="664">
        <v>161</v>
      </c>
      <c r="H75" s="664">
        <v>1</v>
      </c>
      <c r="I75" s="664">
        <v>161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6684</v>
      </c>
      <c r="B76" s="661" t="s">
        <v>6685</v>
      </c>
      <c r="C76" s="661" t="s">
        <v>5737</v>
      </c>
      <c r="D76" s="661" t="s">
        <v>6764</v>
      </c>
      <c r="E76" s="661" t="s">
        <v>6765</v>
      </c>
      <c r="F76" s="664">
        <v>2</v>
      </c>
      <c r="G76" s="664">
        <v>44</v>
      </c>
      <c r="H76" s="664">
        <v>1</v>
      </c>
      <c r="I76" s="664">
        <v>22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6684</v>
      </c>
      <c r="B77" s="661" t="s">
        <v>6685</v>
      </c>
      <c r="C77" s="661" t="s">
        <v>5737</v>
      </c>
      <c r="D77" s="661" t="s">
        <v>6766</v>
      </c>
      <c r="E77" s="661" t="s">
        <v>6767</v>
      </c>
      <c r="F77" s="664">
        <v>1</v>
      </c>
      <c r="G77" s="664">
        <v>854</v>
      </c>
      <c r="H77" s="664">
        <v>1</v>
      </c>
      <c r="I77" s="664">
        <v>854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6684</v>
      </c>
      <c r="B78" s="661" t="s">
        <v>6685</v>
      </c>
      <c r="C78" s="661" t="s">
        <v>5737</v>
      </c>
      <c r="D78" s="661" t="s">
        <v>6768</v>
      </c>
      <c r="E78" s="661" t="s">
        <v>6769</v>
      </c>
      <c r="F78" s="664">
        <v>1213</v>
      </c>
      <c r="G78" s="664">
        <v>30325</v>
      </c>
      <c r="H78" s="664">
        <v>1</v>
      </c>
      <c r="I78" s="664">
        <v>25</v>
      </c>
      <c r="J78" s="664">
        <v>1438</v>
      </c>
      <c r="K78" s="664">
        <v>35950</v>
      </c>
      <c r="L78" s="664">
        <v>1.1854905193734542</v>
      </c>
      <c r="M78" s="664">
        <v>25</v>
      </c>
      <c r="N78" s="664">
        <v>1482</v>
      </c>
      <c r="O78" s="664">
        <v>37050</v>
      </c>
      <c r="P78" s="677">
        <v>1.2217642209398187</v>
      </c>
      <c r="Q78" s="665">
        <v>25</v>
      </c>
    </row>
    <row r="79" spans="1:17" ht="14.4" customHeight="1" x14ac:dyDescent="0.3">
      <c r="A79" s="660" t="s">
        <v>6684</v>
      </c>
      <c r="B79" s="661" t="s">
        <v>6685</v>
      </c>
      <c r="C79" s="661" t="s">
        <v>5737</v>
      </c>
      <c r="D79" s="661" t="s">
        <v>6770</v>
      </c>
      <c r="E79" s="661" t="s">
        <v>6771</v>
      </c>
      <c r="F79" s="664">
        <v>3</v>
      </c>
      <c r="G79" s="664">
        <v>99</v>
      </c>
      <c r="H79" s="664">
        <v>1</v>
      </c>
      <c r="I79" s="664">
        <v>33</v>
      </c>
      <c r="J79" s="664">
        <v>4</v>
      </c>
      <c r="K79" s="664">
        <v>132</v>
      </c>
      <c r="L79" s="664">
        <v>1.3333333333333333</v>
      </c>
      <c r="M79" s="664">
        <v>33</v>
      </c>
      <c r="N79" s="664">
        <v>3</v>
      </c>
      <c r="O79" s="664">
        <v>99</v>
      </c>
      <c r="P79" s="677">
        <v>1</v>
      </c>
      <c r="Q79" s="665">
        <v>33</v>
      </c>
    </row>
    <row r="80" spans="1:17" ht="14.4" customHeight="1" x14ac:dyDescent="0.3">
      <c r="A80" s="660" t="s">
        <v>6684</v>
      </c>
      <c r="B80" s="661" t="s">
        <v>6685</v>
      </c>
      <c r="C80" s="661" t="s">
        <v>5737</v>
      </c>
      <c r="D80" s="661" t="s">
        <v>6772</v>
      </c>
      <c r="E80" s="661" t="s">
        <v>6773</v>
      </c>
      <c r="F80" s="664">
        <v>7</v>
      </c>
      <c r="G80" s="664">
        <v>210</v>
      </c>
      <c r="H80" s="664">
        <v>1</v>
      </c>
      <c r="I80" s="664">
        <v>30</v>
      </c>
      <c r="J80" s="664">
        <v>2</v>
      </c>
      <c r="K80" s="664">
        <v>60</v>
      </c>
      <c r="L80" s="664">
        <v>0.2857142857142857</v>
      </c>
      <c r="M80" s="664">
        <v>30</v>
      </c>
      <c r="N80" s="664">
        <v>4</v>
      </c>
      <c r="O80" s="664">
        <v>120</v>
      </c>
      <c r="P80" s="677">
        <v>0.5714285714285714</v>
      </c>
      <c r="Q80" s="665">
        <v>30</v>
      </c>
    </row>
    <row r="81" spans="1:17" ht="14.4" customHeight="1" x14ac:dyDescent="0.3">
      <c r="A81" s="660" t="s">
        <v>6684</v>
      </c>
      <c r="B81" s="661" t="s">
        <v>6685</v>
      </c>
      <c r="C81" s="661" t="s">
        <v>5737</v>
      </c>
      <c r="D81" s="661" t="s">
        <v>6774</v>
      </c>
      <c r="E81" s="661" t="s">
        <v>6775</v>
      </c>
      <c r="F81" s="664">
        <v>3</v>
      </c>
      <c r="G81" s="664">
        <v>612</v>
      </c>
      <c r="H81" s="664">
        <v>1</v>
      </c>
      <c r="I81" s="664">
        <v>204</v>
      </c>
      <c r="J81" s="664">
        <v>13</v>
      </c>
      <c r="K81" s="664">
        <v>2652</v>
      </c>
      <c r="L81" s="664">
        <v>4.333333333333333</v>
      </c>
      <c r="M81" s="664">
        <v>204</v>
      </c>
      <c r="N81" s="664">
        <v>2</v>
      </c>
      <c r="O81" s="664">
        <v>408</v>
      </c>
      <c r="P81" s="677">
        <v>0.66666666666666663</v>
      </c>
      <c r="Q81" s="665">
        <v>204</v>
      </c>
    </row>
    <row r="82" spans="1:17" ht="14.4" customHeight="1" x14ac:dyDescent="0.3">
      <c r="A82" s="660" t="s">
        <v>6684</v>
      </c>
      <c r="B82" s="661" t="s">
        <v>6685</v>
      </c>
      <c r="C82" s="661" t="s">
        <v>5737</v>
      </c>
      <c r="D82" s="661" t="s">
        <v>6776</v>
      </c>
      <c r="E82" s="661" t="s">
        <v>6777</v>
      </c>
      <c r="F82" s="664">
        <v>18</v>
      </c>
      <c r="G82" s="664">
        <v>468</v>
      </c>
      <c r="H82" s="664">
        <v>1</v>
      </c>
      <c r="I82" s="664">
        <v>26</v>
      </c>
      <c r="J82" s="664">
        <v>25</v>
      </c>
      <c r="K82" s="664">
        <v>650</v>
      </c>
      <c r="L82" s="664">
        <v>1.3888888888888888</v>
      </c>
      <c r="M82" s="664">
        <v>26</v>
      </c>
      <c r="N82" s="664">
        <v>29</v>
      </c>
      <c r="O82" s="664">
        <v>754</v>
      </c>
      <c r="P82" s="677">
        <v>1.6111111111111112</v>
      </c>
      <c r="Q82" s="665">
        <v>26</v>
      </c>
    </row>
    <row r="83" spans="1:17" ht="14.4" customHeight="1" x14ac:dyDescent="0.3">
      <c r="A83" s="660" t="s">
        <v>6684</v>
      </c>
      <c r="B83" s="661" t="s">
        <v>6685</v>
      </c>
      <c r="C83" s="661" t="s">
        <v>5737</v>
      </c>
      <c r="D83" s="661" t="s">
        <v>6778</v>
      </c>
      <c r="E83" s="661" t="s">
        <v>6779</v>
      </c>
      <c r="F83" s="664">
        <v>8</v>
      </c>
      <c r="G83" s="664">
        <v>672</v>
      </c>
      <c r="H83" s="664">
        <v>1</v>
      </c>
      <c r="I83" s="664">
        <v>84</v>
      </c>
      <c r="J83" s="664">
        <v>10</v>
      </c>
      <c r="K83" s="664">
        <v>840</v>
      </c>
      <c r="L83" s="664">
        <v>1.25</v>
      </c>
      <c r="M83" s="664">
        <v>84</v>
      </c>
      <c r="N83" s="664">
        <v>6</v>
      </c>
      <c r="O83" s="664">
        <v>504</v>
      </c>
      <c r="P83" s="677">
        <v>0.75</v>
      </c>
      <c r="Q83" s="665">
        <v>84</v>
      </c>
    </row>
    <row r="84" spans="1:17" ht="14.4" customHeight="1" x14ac:dyDescent="0.3">
      <c r="A84" s="660" t="s">
        <v>6684</v>
      </c>
      <c r="B84" s="661" t="s">
        <v>6685</v>
      </c>
      <c r="C84" s="661" t="s">
        <v>5737</v>
      </c>
      <c r="D84" s="661" t="s">
        <v>6780</v>
      </c>
      <c r="E84" s="661" t="s">
        <v>6781</v>
      </c>
      <c r="F84" s="664">
        <v>19</v>
      </c>
      <c r="G84" s="664">
        <v>3306</v>
      </c>
      <c r="H84" s="664">
        <v>1</v>
      </c>
      <c r="I84" s="664">
        <v>174</v>
      </c>
      <c r="J84" s="664">
        <v>15</v>
      </c>
      <c r="K84" s="664">
        <v>2619</v>
      </c>
      <c r="L84" s="664">
        <v>0.7921960072595281</v>
      </c>
      <c r="M84" s="664">
        <v>174.6</v>
      </c>
      <c r="N84" s="664">
        <v>18</v>
      </c>
      <c r="O84" s="664">
        <v>3150</v>
      </c>
      <c r="P84" s="677">
        <v>0.95281306715063518</v>
      </c>
      <c r="Q84" s="665">
        <v>175</v>
      </c>
    </row>
    <row r="85" spans="1:17" ht="14.4" customHeight="1" x14ac:dyDescent="0.3">
      <c r="A85" s="660" t="s">
        <v>6684</v>
      </c>
      <c r="B85" s="661" t="s">
        <v>6685</v>
      </c>
      <c r="C85" s="661" t="s">
        <v>5737</v>
      </c>
      <c r="D85" s="661" t="s">
        <v>6782</v>
      </c>
      <c r="E85" s="661" t="s">
        <v>6783</v>
      </c>
      <c r="F85" s="664">
        <v>2</v>
      </c>
      <c r="G85" s="664">
        <v>500</v>
      </c>
      <c r="H85" s="664">
        <v>1</v>
      </c>
      <c r="I85" s="664">
        <v>250</v>
      </c>
      <c r="J85" s="664">
        <v>1</v>
      </c>
      <c r="K85" s="664">
        <v>250</v>
      </c>
      <c r="L85" s="664">
        <v>0.5</v>
      </c>
      <c r="M85" s="664">
        <v>250</v>
      </c>
      <c r="N85" s="664"/>
      <c r="O85" s="664"/>
      <c r="P85" s="677"/>
      <c r="Q85" s="665"/>
    </row>
    <row r="86" spans="1:17" ht="14.4" customHeight="1" x14ac:dyDescent="0.3">
      <c r="A86" s="660" t="s">
        <v>6684</v>
      </c>
      <c r="B86" s="661" t="s">
        <v>6685</v>
      </c>
      <c r="C86" s="661" t="s">
        <v>5737</v>
      </c>
      <c r="D86" s="661" t="s">
        <v>6784</v>
      </c>
      <c r="E86" s="661" t="s">
        <v>6785</v>
      </c>
      <c r="F86" s="664">
        <v>292</v>
      </c>
      <c r="G86" s="664">
        <v>4380</v>
      </c>
      <c r="H86" s="664">
        <v>1</v>
      </c>
      <c r="I86" s="664">
        <v>15</v>
      </c>
      <c r="J86" s="664">
        <v>335</v>
      </c>
      <c r="K86" s="664">
        <v>5025</v>
      </c>
      <c r="L86" s="664">
        <v>1.1472602739726028</v>
      </c>
      <c r="M86" s="664">
        <v>15</v>
      </c>
      <c r="N86" s="664">
        <v>420</v>
      </c>
      <c r="O86" s="664">
        <v>6300</v>
      </c>
      <c r="P86" s="677">
        <v>1.4383561643835616</v>
      </c>
      <c r="Q86" s="665">
        <v>15</v>
      </c>
    </row>
    <row r="87" spans="1:17" ht="14.4" customHeight="1" x14ac:dyDescent="0.3">
      <c r="A87" s="660" t="s">
        <v>6684</v>
      </c>
      <c r="B87" s="661" t="s">
        <v>6685</v>
      </c>
      <c r="C87" s="661" t="s">
        <v>5737</v>
      </c>
      <c r="D87" s="661" t="s">
        <v>6786</v>
      </c>
      <c r="E87" s="661" t="s">
        <v>6787</v>
      </c>
      <c r="F87" s="664">
        <v>366</v>
      </c>
      <c r="G87" s="664">
        <v>8418</v>
      </c>
      <c r="H87" s="664">
        <v>1</v>
      </c>
      <c r="I87" s="664">
        <v>23</v>
      </c>
      <c r="J87" s="664">
        <v>490</v>
      </c>
      <c r="K87" s="664">
        <v>11270</v>
      </c>
      <c r="L87" s="664">
        <v>1.3387978142076502</v>
      </c>
      <c r="M87" s="664">
        <v>23</v>
      </c>
      <c r="N87" s="664">
        <v>528</v>
      </c>
      <c r="O87" s="664">
        <v>12144</v>
      </c>
      <c r="P87" s="677">
        <v>1.4426229508196722</v>
      </c>
      <c r="Q87" s="665">
        <v>23</v>
      </c>
    </row>
    <row r="88" spans="1:17" ht="14.4" customHeight="1" x14ac:dyDescent="0.3">
      <c r="A88" s="660" t="s">
        <v>6684</v>
      </c>
      <c r="B88" s="661" t="s">
        <v>6685</v>
      </c>
      <c r="C88" s="661" t="s">
        <v>5737</v>
      </c>
      <c r="D88" s="661" t="s">
        <v>6788</v>
      </c>
      <c r="E88" s="661" t="s">
        <v>6789</v>
      </c>
      <c r="F88" s="664">
        <v>2</v>
      </c>
      <c r="G88" s="664">
        <v>498</v>
      </c>
      <c r="H88" s="664">
        <v>1</v>
      </c>
      <c r="I88" s="664">
        <v>249</v>
      </c>
      <c r="J88" s="664">
        <v>1</v>
      </c>
      <c r="K88" s="664">
        <v>249</v>
      </c>
      <c r="L88" s="664">
        <v>0.5</v>
      </c>
      <c r="M88" s="664">
        <v>249</v>
      </c>
      <c r="N88" s="664"/>
      <c r="O88" s="664"/>
      <c r="P88" s="677"/>
      <c r="Q88" s="665"/>
    </row>
    <row r="89" spans="1:17" ht="14.4" customHeight="1" x14ac:dyDescent="0.3">
      <c r="A89" s="660" t="s">
        <v>6684</v>
      </c>
      <c r="B89" s="661" t="s">
        <v>6685</v>
      </c>
      <c r="C89" s="661" t="s">
        <v>5737</v>
      </c>
      <c r="D89" s="661" t="s">
        <v>6790</v>
      </c>
      <c r="E89" s="661" t="s">
        <v>6791</v>
      </c>
      <c r="F89" s="664">
        <v>4</v>
      </c>
      <c r="G89" s="664">
        <v>148</v>
      </c>
      <c r="H89" s="664">
        <v>1</v>
      </c>
      <c r="I89" s="664">
        <v>37</v>
      </c>
      <c r="J89" s="664"/>
      <c r="K89" s="664"/>
      <c r="L89" s="664"/>
      <c r="M89" s="664"/>
      <c r="N89" s="664">
        <v>1</v>
      </c>
      <c r="O89" s="664">
        <v>37</v>
      </c>
      <c r="P89" s="677">
        <v>0.25</v>
      </c>
      <c r="Q89" s="665">
        <v>37</v>
      </c>
    </row>
    <row r="90" spans="1:17" ht="14.4" customHeight="1" x14ac:dyDescent="0.3">
      <c r="A90" s="660" t="s">
        <v>6684</v>
      </c>
      <c r="B90" s="661" t="s">
        <v>6685</v>
      </c>
      <c r="C90" s="661" t="s">
        <v>5737</v>
      </c>
      <c r="D90" s="661" t="s">
        <v>6241</v>
      </c>
      <c r="E90" s="661" t="s">
        <v>6242</v>
      </c>
      <c r="F90" s="664">
        <v>133</v>
      </c>
      <c r="G90" s="664">
        <v>3059</v>
      </c>
      <c r="H90" s="664">
        <v>1</v>
      </c>
      <c r="I90" s="664">
        <v>23</v>
      </c>
      <c r="J90" s="664">
        <v>235</v>
      </c>
      <c r="K90" s="664">
        <v>5405</v>
      </c>
      <c r="L90" s="664">
        <v>1.7669172932330828</v>
      </c>
      <c r="M90" s="664">
        <v>23</v>
      </c>
      <c r="N90" s="664">
        <v>294</v>
      </c>
      <c r="O90" s="664">
        <v>6762</v>
      </c>
      <c r="P90" s="677">
        <v>2.2105263157894739</v>
      </c>
      <c r="Q90" s="665">
        <v>23</v>
      </c>
    </row>
    <row r="91" spans="1:17" ht="14.4" customHeight="1" x14ac:dyDescent="0.3">
      <c r="A91" s="660" t="s">
        <v>6684</v>
      </c>
      <c r="B91" s="661" t="s">
        <v>6685</v>
      </c>
      <c r="C91" s="661" t="s">
        <v>5737</v>
      </c>
      <c r="D91" s="661" t="s">
        <v>6792</v>
      </c>
      <c r="E91" s="661" t="s">
        <v>6793</v>
      </c>
      <c r="F91" s="664">
        <v>261</v>
      </c>
      <c r="G91" s="664">
        <v>7569</v>
      </c>
      <c r="H91" s="664">
        <v>1</v>
      </c>
      <c r="I91" s="664">
        <v>29</v>
      </c>
      <c r="J91" s="664">
        <v>295</v>
      </c>
      <c r="K91" s="664">
        <v>8555</v>
      </c>
      <c r="L91" s="664">
        <v>1.1302681992337165</v>
      </c>
      <c r="M91" s="664">
        <v>29</v>
      </c>
      <c r="N91" s="664">
        <v>335</v>
      </c>
      <c r="O91" s="664">
        <v>9715</v>
      </c>
      <c r="P91" s="677">
        <v>1.2835249042145593</v>
      </c>
      <c r="Q91" s="665">
        <v>29</v>
      </c>
    </row>
    <row r="92" spans="1:17" ht="14.4" customHeight="1" x14ac:dyDescent="0.3">
      <c r="A92" s="660" t="s">
        <v>6684</v>
      </c>
      <c r="B92" s="661" t="s">
        <v>6685</v>
      </c>
      <c r="C92" s="661" t="s">
        <v>5737</v>
      </c>
      <c r="D92" s="661" t="s">
        <v>6794</v>
      </c>
      <c r="E92" s="661" t="s">
        <v>6795</v>
      </c>
      <c r="F92" s="664">
        <v>4</v>
      </c>
      <c r="G92" s="664">
        <v>60</v>
      </c>
      <c r="H92" s="664">
        <v>1</v>
      </c>
      <c r="I92" s="664">
        <v>15</v>
      </c>
      <c r="J92" s="664">
        <v>2</v>
      </c>
      <c r="K92" s="664">
        <v>30</v>
      </c>
      <c r="L92" s="664">
        <v>0.5</v>
      </c>
      <c r="M92" s="664">
        <v>15</v>
      </c>
      <c r="N92" s="664">
        <v>2</v>
      </c>
      <c r="O92" s="664">
        <v>30</v>
      </c>
      <c r="P92" s="677">
        <v>0.5</v>
      </c>
      <c r="Q92" s="665">
        <v>15</v>
      </c>
    </row>
    <row r="93" spans="1:17" ht="14.4" customHeight="1" x14ac:dyDescent="0.3">
      <c r="A93" s="660" t="s">
        <v>6684</v>
      </c>
      <c r="B93" s="661" t="s">
        <v>6685</v>
      </c>
      <c r="C93" s="661" t="s">
        <v>5737</v>
      </c>
      <c r="D93" s="661" t="s">
        <v>6796</v>
      </c>
      <c r="E93" s="661" t="s">
        <v>6797</v>
      </c>
      <c r="F93" s="664">
        <v>626</v>
      </c>
      <c r="G93" s="664">
        <v>11894</v>
      </c>
      <c r="H93" s="664">
        <v>1</v>
      </c>
      <c r="I93" s="664">
        <v>19</v>
      </c>
      <c r="J93" s="664">
        <v>772</v>
      </c>
      <c r="K93" s="664">
        <v>14668</v>
      </c>
      <c r="L93" s="664">
        <v>1.2332268370607029</v>
      </c>
      <c r="M93" s="664">
        <v>19</v>
      </c>
      <c r="N93" s="664">
        <v>787</v>
      </c>
      <c r="O93" s="664">
        <v>14953</v>
      </c>
      <c r="P93" s="677">
        <v>1.2571884984025559</v>
      </c>
      <c r="Q93" s="665">
        <v>19</v>
      </c>
    </row>
    <row r="94" spans="1:17" ht="14.4" customHeight="1" x14ac:dyDescent="0.3">
      <c r="A94" s="660" t="s">
        <v>6684</v>
      </c>
      <c r="B94" s="661" t="s">
        <v>6685</v>
      </c>
      <c r="C94" s="661" t="s">
        <v>5737</v>
      </c>
      <c r="D94" s="661" t="s">
        <v>6798</v>
      </c>
      <c r="E94" s="661" t="s">
        <v>6799</v>
      </c>
      <c r="F94" s="664">
        <v>2053</v>
      </c>
      <c r="G94" s="664">
        <v>41060</v>
      </c>
      <c r="H94" s="664">
        <v>1</v>
      </c>
      <c r="I94" s="664">
        <v>20</v>
      </c>
      <c r="J94" s="664">
        <v>2463</v>
      </c>
      <c r="K94" s="664">
        <v>49260</v>
      </c>
      <c r="L94" s="664">
        <v>1.1997077447637603</v>
      </c>
      <c r="M94" s="664">
        <v>20</v>
      </c>
      <c r="N94" s="664">
        <v>2550</v>
      </c>
      <c r="O94" s="664">
        <v>51000</v>
      </c>
      <c r="P94" s="677">
        <v>1.2420847540185096</v>
      </c>
      <c r="Q94" s="665">
        <v>20</v>
      </c>
    </row>
    <row r="95" spans="1:17" ht="14.4" customHeight="1" x14ac:dyDescent="0.3">
      <c r="A95" s="660" t="s">
        <v>6684</v>
      </c>
      <c r="B95" s="661" t="s">
        <v>6685</v>
      </c>
      <c r="C95" s="661" t="s">
        <v>5737</v>
      </c>
      <c r="D95" s="661" t="s">
        <v>6800</v>
      </c>
      <c r="E95" s="661" t="s">
        <v>6801</v>
      </c>
      <c r="F95" s="664">
        <v>1</v>
      </c>
      <c r="G95" s="664">
        <v>161</v>
      </c>
      <c r="H95" s="664">
        <v>1</v>
      </c>
      <c r="I95" s="664">
        <v>161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6684</v>
      </c>
      <c r="B96" s="661" t="s">
        <v>6685</v>
      </c>
      <c r="C96" s="661" t="s">
        <v>5737</v>
      </c>
      <c r="D96" s="661" t="s">
        <v>6802</v>
      </c>
      <c r="E96" s="661" t="s">
        <v>6803</v>
      </c>
      <c r="F96" s="664">
        <v>5</v>
      </c>
      <c r="G96" s="664">
        <v>420</v>
      </c>
      <c r="H96" s="664">
        <v>1</v>
      </c>
      <c r="I96" s="664">
        <v>84</v>
      </c>
      <c r="J96" s="664"/>
      <c r="K96" s="664"/>
      <c r="L96" s="664"/>
      <c r="M96" s="664"/>
      <c r="N96" s="664">
        <v>1</v>
      </c>
      <c r="O96" s="664">
        <v>84</v>
      </c>
      <c r="P96" s="677">
        <v>0.2</v>
      </c>
      <c r="Q96" s="665">
        <v>84</v>
      </c>
    </row>
    <row r="97" spans="1:17" ht="14.4" customHeight="1" x14ac:dyDescent="0.3">
      <c r="A97" s="660" t="s">
        <v>6684</v>
      </c>
      <c r="B97" s="661" t="s">
        <v>6685</v>
      </c>
      <c r="C97" s="661" t="s">
        <v>5737</v>
      </c>
      <c r="D97" s="661" t="s">
        <v>6804</v>
      </c>
      <c r="E97" s="661" t="s">
        <v>6805</v>
      </c>
      <c r="F97" s="664">
        <v>1</v>
      </c>
      <c r="G97" s="664">
        <v>263</v>
      </c>
      <c r="H97" s="664">
        <v>1</v>
      </c>
      <c r="I97" s="664">
        <v>263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6684</v>
      </c>
      <c r="B98" s="661" t="s">
        <v>6685</v>
      </c>
      <c r="C98" s="661" t="s">
        <v>5737</v>
      </c>
      <c r="D98" s="661" t="s">
        <v>6806</v>
      </c>
      <c r="E98" s="661" t="s">
        <v>6807</v>
      </c>
      <c r="F98" s="664">
        <v>1</v>
      </c>
      <c r="G98" s="664">
        <v>78</v>
      </c>
      <c r="H98" s="664">
        <v>1</v>
      </c>
      <c r="I98" s="664">
        <v>78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6684</v>
      </c>
      <c r="B99" s="661" t="s">
        <v>6685</v>
      </c>
      <c r="C99" s="661" t="s">
        <v>5737</v>
      </c>
      <c r="D99" s="661" t="s">
        <v>6808</v>
      </c>
      <c r="E99" s="661" t="s">
        <v>6809</v>
      </c>
      <c r="F99" s="664">
        <v>102</v>
      </c>
      <c r="G99" s="664">
        <v>2244</v>
      </c>
      <c r="H99" s="664">
        <v>1</v>
      </c>
      <c r="I99" s="664">
        <v>22</v>
      </c>
      <c r="J99" s="664">
        <v>162</v>
      </c>
      <c r="K99" s="664">
        <v>3564</v>
      </c>
      <c r="L99" s="664">
        <v>1.588235294117647</v>
      </c>
      <c r="M99" s="664">
        <v>22</v>
      </c>
      <c r="N99" s="664">
        <v>206</v>
      </c>
      <c r="O99" s="664">
        <v>4532</v>
      </c>
      <c r="P99" s="677">
        <v>2.0196078431372548</v>
      </c>
      <c r="Q99" s="665">
        <v>22</v>
      </c>
    </row>
    <row r="100" spans="1:17" ht="14.4" customHeight="1" x14ac:dyDescent="0.3">
      <c r="A100" s="660" t="s">
        <v>6684</v>
      </c>
      <c r="B100" s="661" t="s">
        <v>6685</v>
      </c>
      <c r="C100" s="661" t="s">
        <v>5737</v>
      </c>
      <c r="D100" s="661" t="s">
        <v>6810</v>
      </c>
      <c r="E100" s="661" t="s">
        <v>6811</v>
      </c>
      <c r="F100" s="664"/>
      <c r="G100" s="664"/>
      <c r="H100" s="664"/>
      <c r="I100" s="664"/>
      <c r="J100" s="664">
        <v>2</v>
      </c>
      <c r="K100" s="664">
        <v>340</v>
      </c>
      <c r="L100" s="664"/>
      <c r="M100" s="664">
        <v>170</v>
      </c>
      <c r="N100" s="664"/>
      <c r="O100" s="664"/>
      <c r="P100" s="677"/>
      <c r="Q100" s="665"/>
    </row>
    <row r="101" spans="1:17" ht="14.4" customHeight="1" x14ac:dyDescent="0.3">
      <c r="A101" s="660" t="s">
        <v>6684</v>
      </c>
      <c r="B101" s="661" t="s">
        <v>6685</v>
      </c>
      <c r="C101" s="661" t="s">
        <v>5737</v>
      </c>
      <c r="D101" s="661" t="s">
        <v>6812</v>
      </c>
      <c r="E101" s="661" t="s">
        <v>6813</v>
      </c>
      <c r="F101" s="664">
        <v>1</v>
      </c>
      <c r="G101" s="664">
        <v>166</v>
      </c>
      <c r="H101" s="664">
        <v>1</v>
      </c>
      <c r="I101" s="664">
        <v>166</v>
      </c>
      <c r="J101" s="664"/>
      <c r="K101" s="664"/>
      <c r="L101" s="664"/>
      <c r="M101" s="664"/>
      <c r="N101" s="664">
        <v>1</v>
      </c>
      <c r="O101" s="664">
        <v>167</v>
      </c>
      <c r="P101" s="677">
        <v>1.0060240963855422</v>
      </c>
      <c r="Q101" s="665">
        <v>167</v>
      </c>
    </row>
    <row r="102" spans="1:17" ht="14.4" customHeight="1" x14ac:dyDescent="0.3">
      <c r="A102" s="660" t="s">
        <v>6684</v>
      </c>
      <c r="B102" s="661" t="s">
        <v>6685</v>
      </c>
      <c r="C102" s="661" t="s">
        <v>5737</v>
      </c>
      <c r="D102" s="661" t="s">
        <v>6814</v>
      </c>
      <c r="E102" s="661" t="s">
        <v>6815</v>
      </c>
      <c r="F102" s="664">
        <v>1</v>
      </c>
      <c r="G102" s="664">
        <v>310</v>
      </c>
      <c r="H102" s="664">
        <v>1</v>
      </c>
      <c r="I102" s="664">
        <v>310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6684</v>
      </c>
      <c r="B103" s="661" t="s">
        <v>6685</v>
      </c>
      <c r="C103" s="661" t="s">
        <v>5737</v>
      </c>
      <c r="D103" s="661" t="s">
        <v>6816</v>
      </c>
      <c r="E103" s="661" t="s">
        <v>6817</v>
      </c>
      <c r="F103" s="664">
        <v>14</v>
      </c>
      <c r="G103" s="664">
        <v>322</v>
      </c>
      <c r="H103" s="664">
        <v>1</v>
      </c>
      <c r="I103" s="664">
        <v>23</v>
      </c>
      <c r="J103" s="664">
        <v>4</v>
      </c>
      <c r="K103" s="664">
        <v>92</v>
      </c>
      <c r="L103" s="664">
        <v>0.2857142857142857</v>
      </c>
      <c r="M103" s="664">
        <v>23</v>
      </c>
      <c r="N103" s="664">
        <v>3</v>
      </c>
      <c r="O103" s="664">
        <v>69</v>
      </c>
      <c r="P103" s="677">
        <v>0.21428571428571427</v>
      </c>
      <c r="Q103" s="665">
        <v>23</v>
      </c>
    </row>
    <row r="104" spans="1:17" ht="14.4" customHeight="1" x14ac:dyDescent="0.3">
      <c r="A104" s="660" t="s">
        <v>6684</v>
      </c>
      <c r="B104" s="661" t="s">
        <v>6685</v>
      </c>
      <c r="C104" s="661" t="s">
        <v>5737</v>
      </c>
      <c r="D104" s="661" t="s">
        <v>6818</v>
      </c>
      <c r="E104" s="661" t="s">
        <v>6819</v>
      </c>
      <c r="F104" s="664"/>
      <c r="G104" s="664"/>
      <c r="H104" s="664"/>
      <c r="I104" s="664"/>
      <c r="J104" s="664">
        <v>3</v>
      </c>
      <c r="K104" s="664">
        <v>51</v>
      </c>
      <c r="L104" s="664"/>
      <c r="M104" s="664">
        <v>17</v>
      </c>
      <c r="N104" s="664"/>
      <c r="O104" s="664"/>
      <c r="P104" s="677"/>
      <c r="Q104" s="665"/>
    </row>
    <row r="105" spans="1:17" ht="14.4" customHeight="1" x14ac:dyDescent="0.3">
      <c r="A105" s="660" t="s">
        <v>6684</v>
      </c>
      <c r="B105" s="661" t="s">
        <v>6685</v>
      </c>
      <c r="C105" s="661" t="s">
        <v>5737</v>
      </c>
      <c r="D105" s="661" t="s">
        <v>6820</v>
      </c>
      <c r="E105" s="661" t="s">
        <v>6821</v>
      </c>
      <c r="F105" s="664">
        <v>171</v>
      </c>
      <c r="G105" s="664">
        <v>49761</v>
      </c>
      <c r="H105" s="664">
        <v>1</v>
      </c>
      <c r="I105" s="664">
        <v>291</v>
      </c>
      <c r="J105" s="664">
        <v>150</v>
      </c>
      <c r="K105" s="664">
        <v>43712</v>
      </c>
      <c r="L105" s="664">
        <v>0.87843893812423379</v>
      </c>
      <c r="M105" s="664">
        <v>291.41333333333336</v>
      </c>
      <c r="N105" s="664">
        <v>131</v>
      </c>
      <c r="O105" s="664">
        <v>38383</v>
      </c>
      <c r="P105" s="677">
        <v>0.77134703884568234</v>
      </c>
      <c r="Q105" s="665">
        <v>293</v>
      </c>
    </row>
    <row r="106" spans="1:17" ht="14.4" customHeight="1" x14ac:dyDescent="0.3">
      <c r="A106" s="660" t="s">
        <v>6684</v>
      </c>
      <c r="B106" s="661" t="s">
        <v>6685</v>
      </c>
      <c r="C106" s="661" t="s">
        <v>5737</v>
      </c>
      <c r="D106" s="661" t="s">
        <v>6822</v>
      </c>
      <c r="E106" s="661" t="s">
        <v>6823</v>
      </c>
      <c r="F106" s="664">
        <v>693</v>
      </c>
      <c r="G106" s="664">
        <v>31185</v>
      </c>
      <c r="H106" s="664">
        <v>1</v>
      </c>
      <c r="I106" s="664">
        <v>45</v>
      </c>
      <c r="J106" s="664">
        <v>833</v>
      </c>
      <c r="K106" s="664">
        <v>37485</v>
      </c>
      <c r="L106" s="664">
        <v>1.202020202020202</v>
      </c>
      <c r="M106" s="664">
        <v>45</v>
      </c>
      <c r="N106" s="664">
        <v>853</v>
      </c>
      <c r="O106" s="664">
        <v>38385</v>
      </c>
      <c r="P106" s="677">
        <v>1.2308802308802309</v>
      </c>
      <c r="Q106" s="665">
        <v>45</v>
      </c>
    </row>
    <row r="107" spans="1:17" ht="14.4" customHeight="1" x14ac:dyDescent="0.3">
      <c r="A107" s="660" t="s">
        <v>6684</v>
      </c>
      <c r="B107" s="661" t="s">
        <v>6685</v>
      </c>
      <c r="C107" s="661" t="s">
        <v>5737</v>
      </c>
      <c r="D107" s="661" t="s">
        <v>6824</v>
      </c>
      <c r="E107" s="661" t="s">
        <v>6825</v>
      </c>
      <c r="F107" s="664"/>
      <c r="G107" s="664"/>
      <c r="H107" s="664"/>
      <c r="I107" s="664"/>
      <c r="J107" s="664">
        <v>1</v>
      </c>
      <c r="K107" s="664">
        <v>24</v>
      </c>
      <c r="L107" s="664"/>
      <c r="M107" s="664">
        <v>24</v>
      </c>
      <c r="N107" s="664"/>
      <c r="O107" s="664"/>
      <c r="P107" s="677"/>
      <c r="Q107" s="665"/>
    </row>
    <row r="108" spans="1:17" ht="14.4" customHeight="1" x14ac:dyDescent="0.3">
      <c r="A108" s="660" t="s">
        <v>6684</v>
      </c>
      <c r="B108" s="661" t="s">
        <v>6685</v>
      </c>
      <c r="C108" s="661" t="s">
        <v>5737</v>
      </c>
      <c r="D108" s="661" t="s">
        <v>6826</v>
      </c>
      <c r="E108" s="661" t="s">
        <v>6827</v>
      </c>
      <c r="F108" s="664"/>
      <c r="G108" s="664"/>
      <c r="H108" s="664"/>
      <c r="I108" s="664"/>
      <c r="J108" s="664">
        <v>1</v>
      </c>
      <c r="K108" s="664">
        <v>101</v>
      </c>
      <c r="L108" s="664"/>
      <c r="M108" s="664">
        <v>101</v>
      </c>
      <c r="N108" s="664"/>
      <c r="O108" s="664"/>
      <c r="P108" s="677"/>
      <c r="Q108" s="665"/>
    </row>
    <row r="109" spans="1:17" ht="14.4" customHeight="1" x14ac:dyDescent="0.3">
      <c r="A109" s="660" t="s">
        <v>6684</v>
      </c>
      <c r="B109" s="661" t="s">
        <v>6685</v>
      </c>
      <c r="C109" s="661" t="s">
        <v>5737</v>
      </c>
      <c r="D109" s="661" t="s">
        <v>6828</v>
      </c>
      <c r="E109" s="661" t="s">
        <v>6829</v>
      </c>
      <c r="F109" s="664"/>
      <c r="G109" s="664"/>
      <c r="H109" s="664"/>
      <c r="I109" s="664"/>
      <c r="J109" s="664"/>
      <c r="K109" s="664"/>
      <c r="L109" s="664"/>
      <c r="M109" s="664"/>
      <c r="N109" s="664">
        <v>2</v>
      </c>
      <c r="O109" s="664">
        <v>62</v>
      </c>
      <c r="P109" s="677"/>
      <c r="Q109" s="665">
        <v>31</v>
      </c>
    </row>
    <row r="110" spans="1:17" ht="14.4" customHeight="1" x14ac:dyDescent="0.3">
      <c r="A110" s="660" t="s">
        <v>6684</v>
      </c>
      <c r="B110" s="661" t="s">
        <v>6685</v>
      </c>
      <c r="C110" s="661" t="s">
        <v>5737</v>
      </c>
      <c r="D110" s="661" t="s">
        <v>6830</v>
      </c>
      <c r="E110" s="661" t="s">
        <v>6831</v>
      </c>
      <c r="F110" s="664"/>
      <c r="G110" s="664"/>
      <c r="H110" s="664"/>
      <c r="I110" s="664"/>
      <c r="J110" s="664">
        <v>2</v>
      </c>
      <c r="K110" s="664">
        <v>52</v>
      </c>
      <c r="L110" s="664"/>
      <c r="M110" s="664">
        <v>26</v>
      </c>
      <c r="N110" s="664">
        <v>1</v>
      </c>
      <c r="O110" s="664">
        <v>26</v>
      </c>
      <c r="P110" s="677"/>
      <c r="Q110" s="665">
        <v>26</v>
      </c>
    </row>
    <row r="111" spans="1:17" ht="14.4" customHeight="1" x14ac:dyDescent="0.3">
      <c r="A111" s="660" t="s">
        <v>6684</v>
      </c>
      <c r="B111" s="661" t="s">
        <v>6685</v>
      </c>
      <c r="C111" s="661" t="s">
        <v>5737</v>
      </c>
      <c r="D111" s="661" t="s">
        <v>6832</v>
      </c>
      <c r="E111" s="661" t="s">
        <v>6833</v>
      </c>
      <c r="F111" s="664"/>
      <c r="G111" s="664"/>
      <c r="H111" s="664"/>
      <c r="I111" s="664"/>
      <c r="J111" s="664">
        <v>3</v>
      </c>
      <c r="K111" s="664">
        <v>1053</v>
      </c>
      <c r="L111" s="664"/>
      <c r="M111" s="664">
        <v>351</v>
      </c>
      <c r="N111" s="664"/>
      <c r="O111" s="664"/>
      <c r="P111" s="677"/>
      <c r="Q111" s="665"/>
    </row>
    <row r="112" spans="1:17" ht="14.4" customHeight="1" x14ac:dyDescent="0.3">
      <c r="A112" s="660" t="s">
        <v>6834</v>
      </c>
      <c r="B112" s="661" t="s">
        <v>6835</v>
      </c>
      <c r="C112" s="661" t="s">
        <v>5885</v>
      </c>
      <c r="D112" s="661" t="s">
        <v>6836</v>
      </c>
      <c r="E112" s="661" t="s">
        <v>6837</v>
      </c>
      <c r="F112" s="664">
        <v>0.67</v>
      </c>
      <c r="G112" s="664">
        <v>1789.87</v>
      </c>
      <c r="H112" s="664">
        <v>1</v>
      </c>
      <c r="I112" s="664">
        <v>2671.4477611940297</v>
      </c>
      <c r="J112" s="664"/>
      <c r="K112" s="664"/>
      <c r="L112" s="664"/>
      <c r="M112" s="664"/>
      <c r="N112" s="664">
        <v>1.67</v>
      </c>
      <c r="O112" s="664">
        <v>4267.3599999999997</v>
      </c>
      <c r="P112" s="677">
        <v>2.3841731522401068</v>
      </c>
      <c r="Q112" s="665">
        <v>2555.3053892215567</v>
      </c>
    </row>
    <row r="113" spans="1:17" ht="14.4" customHeight="1" x14ac:dyDescent="0.3">
      <c r="A113" s="660" t="s">
        <v>6834</v>
      </c>
      <c r="B113" s="661" t="s">
        <v>6835</v>
      </c>
      <c r="C113" s="661" t="s">
        <v>5885</v>
      </c>
      <c r="D113" s="661" t="s">
        <v>6838</v>
      </c>
      <c r="E113" s="661" t="s">
        <v>6837</v>
      </c>
      <c r="F113" s="664"/>
      <c r="G113" s="664"/>
      <c r="H113" s="664"/>
      <c r="I113" s="664"/>
      <c r="J113" s="664">
        <v>0.2</v>
      </c>
      <c r="K113" s="664">
        <v>1335.72</v>
      </c>
      <c r="L113" s="664"/>
      <c r="M113" s="664">
        <v>6678.5999999999995</v>
      </c>
      <c r="N113" s="664"/>
      <c r="O113" s="664"/>
      <c r="P113" s="677"/>
      <c r="Q113" s="665"/>
    </row>
    <row r="114" spans="1:17" ht="14.4" customHeight="1" x14ac:dyDescent="0.3">
      <c r="A114" s="660" t="s">
        <v>6834</v>
      </c>
      <c r="B114" s="661" t="s">
        <v>6835</v>
      </c>
      <c r="C114" s="661" t="s">
        <v>5885</v>
      </c>
      <c r="D114" s="661" t="s">
        <v>6839</v>
      </c>
      <c r="E114" s="661" t="s">
        <v>6840</v>
      </c>
      <c r="F114" s="664"/>
      <c r="G114" s="664"/>
      <c r="H114" s="664"/>
      <c r="I114" s="664"/>
      <c r="J114" s="664"/>
      <c r="K114" s="664"/>
      <c r="L114" s="664"/>
      <c r="M114" s="664"/>
      <c r="N114" s="664">
        <v>0.06</v>
      </c>
      <c r="O114" s="664">
        <v>296.63</v>
      </c>
      <c r="P114" s="677"/>
      <c r="Q114" s="665">
        <v>4943.833333333333</v>
      </c>
    </row>
    <row r="115" spans="1:17" ht="14.4" customHeight="1" x14ac:dyDescent="0.3">
      <c r="A115" s="660" t="s">
        <v>6834</v>
      </c>
      <c r="B115" s="661" t="s">
        <v>6835</v>
      </c>
      <c r="C115" s="661" t="s">
        <v>5885</v>
      </c>
      <c r="D115" s="661" t="s">
        <v>6841</v>
      </c>
      <c r="E115" s="661" t="s">
        <v>6842</v>
      </c>
      <c r="F115" s="664">
        <v>1.9</v>
      </c>
      <c r="G115" s="664">
        <v>1862.81</v>
      </c>
      <c r="H115" s="664">
        <v>1</v>
      </c>
      <c r="I115" s="664">
        <v>980.42631578947373</v>
      </c>
      <c r="J115" s="664">
        <v>7.6</v>
      </c>
      <c r="K115" s="664">
        <v>7516.59</v>
      </c>
      <c r="L115" s="664">
        <v>4.035081409268793</v>
      </c>
      <c r="M115" s="664">
        <v>989.02500000000009</v>
      </c>
      <c r="N115" s="664">
        <v>2</v>
      </c>
      <c r="O115" s="664">
        <v>1902.68</v>
      </c>
      <c r="P115" s="677">
        <v>1.0214031490060715</v>
      </c>
      <c r="Q115" s="665">
        <v>951.34</v>
      </c>
    </row>
    <row r="116" spans="1:17" ht="14.4" customHeight="1" x14ac:dyDescent="0.3">
      <c r="A116" s="660" t="s">
        <v>6834</v>
      </c>
      <c r="B116" s="661" t="s">
        <v>6835</v>
      </c>
      <c r="C116" s="661" t="s">
        <v>5885</v>
      </c>
      <c r="D116" s="661" t="s">
        <v>6843</v>
      </c>
      <c r="E116" s="661" t="s">
        <v>6840</v>
      </c>
      <c r="F116" s="664">
        <v>0.67</v>
      </c>
      <c r="G116" s="664">
        <v>7310.42</v>
      </c>
      <c r="H116" s="664">
        <v>1</v>
      </c>
      <c r="I116" s="664">
        <v>10911.074626865671</v>
      </c>
      <c r="J116" s="664">
        <v>0.15000000000000002</v>
      </c>
      <c r="K116" s="664">
        <v>1550.6100000000001</v>
      </c>
      <c r="L116" s="664">
        <v>0.21210956415636859</v>
      </c>
      <c r="M116" s="664">
        <v>10337.4</v>
      </c>
      <c r="N116" s="664">
        <v>1.1800000000000002</v>
      </c>
      <c r="O116" s="664">
        <v>11667.73</v>
      </c>
      <c r="P116" s="677">
        <v>1.5960409935407267</v>
      </c>
      <c r="Q116" s="665">
        <v>9887.9067796610161</v>
      </c>
    </row>
    <row r="117" spans="1:17" ht="14.4" customHeight="1" x14ac:dyDescent="0.3">
      <c r="A117" s="660" t="s">
        <v>6834</v>
      </c>
      <c r="B117" s="661" t="s">
        <v>6835</v>
      </c>
      <c r="C117" s="661" t="s">
        <v>5885</v>
      </c>
      <c r="D117" s="661" t="s">
        <v>6844</v>
      </c>
      <c r="E117" s="661" t="s">
        <v>6845</v>
      </c>
      <c r="F117" s="664">
        <v>0.2</v>
      </c>
      <c r="G117" s="664">
        <v>1092.1600000000001</v>
      </c>
      <c r="H117" s="664">
        <v>1</v>
      </c>
      <c r="I117" s="664">
        <v>5460.8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6834</v>
      </c>
      <c r="B118" s="661" t="s">
        <v>6835</v>
      </c>
      <c r="C118" s="661" t="s">
        <v>5885</v>
      </c>
      <c r="D118" s="661" t="s">
        <v>6846</v>
      </c>
      <c r="E118" s="661" t="s">
        <v>6845</v>
      </c>
      <c r="F118" s="664">
        <v>0.31</v>
      </c>
      <c r="G118" s="664">
        <v>3370.49</v>
      </c>
      <c r="H118" s="664">
        <v>1</v>
      </c>
      <c r="I118" s="664">
        <v>10872.548387096773</v>
      </c>
      <c r="J118" s="664">
        <v>0.79999999999999993</v>
      </c>
      <c r="K118" s="664">
        <v>8737.24</v>
      </c>
      <c r="L118" s="664">
        <v>2.5922759005367175</v>
      </c>
      <c r="M118" s="664">
        <v>10921.550000000001</v>
      </c>
      <c r="N118" s="664">
        <v>0.06</v>
      </c>
      <c r="O118" s="664">
        <v>531.24</v>
      </c>
      <c r="P118" s="677">
        <v>0.15761506487187324</v>
      </c>
      <c r="Q118" s="665">
        <v>8854</v>
      </c>
    </row>
    <row r="119" spans="1:17" ht="14.4" customHeight="1" x14ac:dyDescent="0.3">
      <c r="A119" s="660" t="s">
        <v>6834</v>
      </c>
      <c r="B119" s="661" t="s">
        <v>6835</v>
      </c>
      <c r="C119" s="661" t="s">
        <v>5885</v>
      </c>
      <c r="D119" s="661" t="s">
        <v>6847</v>
      </c>
      <c r="E119" s="661" t="s">
        <v>6848</v>
      </c>
      <c r="F119" s="664">
        <v>0.1</v>
      </c>
      <c r="G119" s="664">
        <v>195.61</v>
      </c>
      <c r="H119" s="664">
        <v>1</v>
      </c>
      <c r="I119" s="664">
        <v>1956.1000000000001</v>
      </c>
      <c r="J119" s="664">
        <v>0.1</v>
      </c>
      <c r="K119" s="664">
        <v>195.61</v>
      </c>
      <c r="L119" s="664">
        <v>1</v>
      </c>
      <c r="M119" s="664">
        <v>1956.1000000000001</v>
      </c>
      <c r="N119" s="664"/>
      <c r="O119" s="664"/>
      <c r="P119" s="677"/>
      <c r="Q119" s="665"/>
    </row>
    <row r="120" spans="1:17" ht="14.4" customHeight="1" x14ac:dyDescent="0.3">
      <c r="A120" s="660" t="s">
        <v>6834</v>
      </c>
      <c r="B120" s="661" t="s">
        <v>6835</v>
      </c>
      <c r="C120" s="661" t="s">
        <v>5885</v>
      </c>
      <c r="D120" s="661" t="s">
        <v>6849</v>
      </c>
      <c r="E120" s="661" t="s">
        <v>6845</v>
      </c>
      <c r="F120" s="664"/>
      <c r="G120" s="664"/>
      <c r="H120" s="664"/>
      <c r="I120" s="664"/>
      <c r="J120" s="664">
        <v>0.45</v>
      </c>
      <c r="K120" s="664">
        <v>982.94</v>
      </c>
      <c r="L120" s="664"/>
      <c r="M120" s="664">
        <v>2184.3111111111111</v>
      </c>
      <c r="N120" s="664">
        <v>1.4500000000000002</v>
      </c>
      <c r="O120" s="664">
        <v>2567.66</v>
      </c>
      <c r="P120" s="677"/>
      <c r="Q120" s="665">
        <v>1770.7999999999997</v>
      </c>
    </row>
    <row r="121" spans="1:17" ht="14.4" customHeight="1" x14ac:dyDescent="0.3">
      <c r="A121" s="660" t="s">
        <v>6834</v>
      </c>
      <c r="B121" s="661" t="s">
        <v>6835</v>
      </c>
      <c r="C121" s="661" t="s">
        <v>5885</v>
      </c>
      <c r="D121" s="661" t="s">
        <v>6850</v>
      </c>
      <c r="E121" s="661" t="s">
        <v>6851</v>
      </c>
      <c r="F121" s="664"/>
      <c r="G121" s="664"/>
      <c r="H121" s="664"/>
      <c r="I121" s="664"/>
      <c r="J121" s="664">
        <v>0.15</v>
      </c>
      <c r="K121" s="664">
        <v>56.9</v>
      </c>
      <c r="L121" s="664"/>
      <c r="M121" s="664">
        <v>379.33333333333331</v>
      </c>
      <c r="N121" s="664"/>
      <c r="O121" s="664"/>
      <c r="P121" s="677"/>
      <c r="Q121" s="665"/>
    </row>
    <row r="122" spans="1:17" ht="14.4" customHeight="1" x14ac:dyDescent="0.3">
      <c r="A122" s="660" t="s">
        <v>6834</v>
      </c>
      <c r="B122" s="661" t="s">
        <v>6835</v>
      </c>
      <c r="C122" s="661" t="s">
        <v>5885</v>
      </c>
      <c r="D122" s="661" t="s">
        <v>6852</v>
      </c>
      <c r="E122" s="661" t="s">
        <v>6845</v>
      </c>
      <c r="F122" s="664"/>
      <c r="G122" s="664"/>
      <c r="H122" s="664"/>
      <c r="I122" s="664"/>
      <c r="J122" s="664"/>
      <c r="K122" s="664"/>
      <c r="L122" s="664"/>
      <c r="M122" s="664"/>
      <c r="N122" s="664">
        <v>0.12000000000000001</v>
      </c>
      <c r="O122" s="664">
        <v>3931.1800000000003</v>
      </c>
      <c r="P122" s="677"/>
      <c r="Q122" s="665">
        <v>32759.833333333332</v>
      </c>
    </row>
    <row r="123" spans="1:17" ht="14.4" customHeight="1" x14ac:dyDescent="0.3">
      <c r="A123" s="660" t="s">
        <v>6834</v>
      </c>
      <c r="B123" s="661" t="s">
        <v>6835</v>
      </c>
      <c r="C123" s="661" t="s">
        <v>5951</v>
      </c>
      <c r="D123" s="661" t="s">
        <v>6853</v>
      </c>
      <c r="E123" s="661" t="s">
        <v>6854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1447.28</v>
      </c>
      <c r="P123" s="677"/>
      <c r="Q123" s="665">
        <v>1447.28</v>
      </c>
    </row>
    <row r="124" spans="1:17" ht="14.4" customHeight="1" x14ac:dyDescent="0.3">
      <c r="A124" s="660" t="s">
        <v>6834</v>
      </c>
      <c r="B124" s="661" t="s">
        <v>6835</v>
      </c>
      <c r="C124" s="661" t="s">
        <v>5951</v>
      </c>
      <c r="D124" s="661" t="s">
        <v>6855</v>
      </c>
      <c r="E124" s="661" t="s">
        <v>6856</v>
      </c>
      <c r="F124" s="664"/>
      <c r="G124" s="664"/>
      <c r="H124" s="664"/>
      <c r="I124" s="664"/>
      <c r="J124" s="664">
        <v>1</v>
      </c>
      <c r="K124" s="664">
        <v>972.32</v>
      </c>
      <c r="L124" s="664"/>
      <c r="M124" s="664">
        <v>972.32</v>
      </c>
      <c r="N124" s="664">
        <v>1</v>
      </c>
      <c r="O124" s="664">
        <v>972.32</v>
      </c>
      <c r="P124" s="677"/>
      <c r="Q124" s="665">
        <v>972.32</v>
      </c>
    </row>
    <row r="125" spans="1:17" ht="14.4" customHeight="1" x14ac:dyDescent="0.3">
      <c r="A125" s="660" t="s">
        <v>6834</v>
      </c>
      <c r="B125" s="661" t="s">
        <v>6835</v>
      </c>
      <c r="C125" s="661" t="s">
        <v>5951</v>
      </c>
      <c r="D125" s="661" t="s">
        <v>6857</v>
      </c>
      <c r="E125" s="661" t="s">
        <v>6856</v>
      </c>
      <c r="F125" s="664">
        <v>3</v>
      </c>
      <c r="G125" s="664">
        <v>5121.93</v>
      </c>
      <c r="H125" s="664">
        <v>1</v>
      </c>
      <c r="I125" s="664">
        <v>1707.3100000000002</v>
      </c>
      <c r="J125" s="664">
        <v>1</v>
      </c>
      <c r="K125" s="664">
        <v>1707.31</v>
      </c>
      <c r="L125" s="664">
        <v>0.33333333333333331</v>
      </c>
      <c r="M125" s="664">
        <v>1707.31</v>
      </c>
      <c r="N125" s="664">
        <v>3</v>
      </c>
      <c r="O125" s="664">
        <v>5121.93</v>
      </c>
      <c r="P125" s="677">
        <v>1</v>
      </c>
      <c r="Q125" s="665">
        <v>1707.3100000000002</v>
      </c>
    </row>
    <row r="126" spans="1:17" ht="14.4" customHeight="1" x14ac:dyDescent="0.3">
      <c r="A126" s="660" t="s">
        <v>6834</v>
      </c>
      <c r="B126" s="661" t="s">
        <v>6835</v>
      </c>
      <c r="C126" s="661" t="s">
        <v>5951</v>
      </c>
      <c r="D126" s="661" t="s">
        <v>6858</v>
      </c>
      <c r="E126" s="661" t="s">
        <v>6856</v>
      </c>
      <c r="F126" s="664">
        <v>1</v>
      </c>
      <c r="G126" s="664">
        <v>2066.3000000000002</v>
      </c>
      <c r="H126" s="664">
        <v>1</v>
      </c>
      <c r="I126" s="664">
        <v>2066.3000000000002</v>
      </c>
      <c r="J126" s="664"/>
      <c r="K126" s="664"/>
      <c r="L126" s="664"/>
      <c r="M126" s="664"/>
      <c r="N126" s="664">
        <v>1</v>
      </c>
      <c r="O126" s="664">
        <v>2066.3000000000002</v>
      </c>
      <c r="P126" s="677">
        <v>1</v>
      </c>
      <c r="Q126" s="665">
        <v>2066.3000000000002</v>
      </c>
    </row>
    <row r="127" spans="1:17" ht="14.4" customHeight="1" x14ac:dyDescent="0.3">
      <c r="A127" s="660" t="s">
        <v>6834</v>
      </c>
      <c r="B127" s="661" t="s">
        <v>6835</v>
      </c>
      <c r="C127" s="661" t="s">
        <v>5951</v>
      </c>
      <c r="D127" s="661" t="s">
        <v>6859</v>
      </c>
      <c r="E127" s="661" t="s">
        <v>6860</v>
      </c>
      <c r="F127" s="664">
        <v>5</v>
      </c>
      <c r="G127" s="664">
        <v>5138.8</v>
      </c>
      <c r="H127" s="664">
        <v>1</v>
      </c>
      <c r="I127" s="664">
        <v>1027.76</v>
      </c>
      <c r="J127" s="664"/>
      <c r="K127" s="664"/>
      <c r="L127" s="664"/>
      <c r="M127" s="664"/>
      <c r="N127" s="664">
        <v>4</v>
      </c>
      <c r="O127" s="664">
        <v>4111.04</v>
      </c>
      <c r="P127" s="677">
        <v>0.79999999999999993</v>
      </c>
      <c r="Q127" s="665">
        <v>1027.76</v>
      </c>
    </row>
    <row r="128" spans="1:17" ht="14.4" customHeight="1" x14ac:dyDescent="0.3">
      <c r="A128" s="660" t="s">
        <v>6834</v>
      </c>
      <c r="B128" s="661" t="s">
        <v>6835</v>
      </c>
      <c r="C128" s="661" t="s">
        <v>5951</v>
      </c>
      <c r="D128" s="661" t="s">
        <v>6861</v>
      </c>
      <c r="E128" s="661" t="s">
        <v>6860</v>
      </c>
      <c r="F128" s="664">
        <v>2</v>
      </c>
      <c r="G128" s="664">
        <v>4283.7</v>
      </c>
      <c r="H128" s="664">
        <v>1</v>
      </c>
      <c r="I128" s="664">
        <v>2141.85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6834</v>
      </c>
      <c r="B129" s="661" t="s">
        <v>6835</v>
      </c>
      <c r="C129" s="661" t="s">
        <v>5951</v>
      </c>
      <c r="D129" s="661" t="s">
        <v>6862</v>
      </c>
      <c r="E129" s="661" t="s">
        <v>6863</v>
      </c>
      <c r="F129" s="664"/>
      <c r="G129" s="664"/>
      <c r="H129" s="664"/>
      <c r="I129" s="664"/>
      <c r="J129" s="664"/>
      <c r="K129" s="664"/>
      <c r="L129" s="664"/>
      <c r="M129" s="664"/>
      <c r="N129" s="664">
        <v>3</v>
      </c>
      <c r="O129" s="664">
        <v>166191.6</v>
      </c>
      <c r="P129" s="677"/>
      <c r="Q129" s="665">
        <v>55397.200000000004</v>
      </c>
    </row>
    <row r="130" spans="1:17" ht="14.4" customHeight="1" x14ac:dyDescent="0.3">
      <c r="A130" s="660" t="s">
        <v>6834</v>
      </c>
      <c r="B130" s="661" t="s">
        <v>6835</v>
      </c>
      <c r="C130" s="661" t="s">
        <v>5951</v>
      </c>
      <c r="D130" s="661" t="s">
        <v>6864</v>
      </c>
      <c r="E130" s="661" t="s">
        <v>6865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2236.5</v>
      </c>
      <c r="P130" s="677"/>
      <c r="Q130" s="665">
        <v>2236.5</v>
      </c>
    </row>
    <row r="131" spans="1:17" ht="14.4" customHeight="1" x14ac:dyDescent="0.3">
      <c r="A131" s="660" t="s">
        <v>6834</v>
      </c>
      <c r="B131" s="661" t="s">
        <v>6835</v>
      </c>
      <c r="C131" s="661" t="s">
        <v>5951</v>
      </c>
      <c r="D131" s="661" t="s">
        <v>6866</v>
      </c>
      <c r="E131" s="661" t="s">
        <v>6867</v>
      </c>
      <c r="F131" s="664">
        <v>1</v>
      </c>
      <c r="G131" s="664">
        <v>166546.75</v>
      </c>
      <c r="H131" s="664">
        <v>1</v>
      </c>
      <c r="I131" s="664">
        <v>166546.75</v>
      </c>
      <c r="J131" s="664"/>
      <c r="K131" s="664"/>
      <c r="L131" s="664"/>
      <c r="M131" s="664"/>
      <c r="N131" s="664">
        <v>1</v>
      </c>
      <c r="O131" s="664">
        <v>166546.75</v>
      </c>
      <c r="P131" s="677">
        <v>1</v>
      </c>
      <c r="Q131" s="665">
        <v>166546.75</v>
      </c>
    </row>
    <row r="132" spans="1:17" ht="14.4" customHeight="1" x14ac:dyDescent="0.3">
      <c r="A132" s="660" t="s">
        <v>6834</v>
      </c>
      <c r="B132" s="661" t="s">
        <v>6835</v>
      </c>
      <c r="C132" s="661" t="s">
        <v>5951</v>
      </c>
      <c r="D132" s="661" t="s">
        <v>6868</v>
      </c>
      <c r="E132" s="661" t="s">
        <v>6869</v>
      </c>
      <c r="F132" s="664"/>
      <c r="G132" s="664"/>
      <c r="H132" s="664"/>
      <c r="I132" s="664"/>
      <c r="J132" s="664"/>
      <c r="K132" s="664"/>
      <c r="L132" s="664"/>
      <c r="M132" s="664"/>
      <c r="N132" s="664">
        <v>6</v>
      </c>
      <c r="O132" s="664">
        <v>41344.68</v>
      </c>
      <c r="P132" s="677"/>
      <c r="Q132" s="665">
        <v>6890.78</v>
      </c>
    </row>
    <row r="133" spans="1:17" ht="14.4" customHeight="1" x14ac:dyDescent="0.3">
      <c r="A133" s="660" t="s">
        <v>6834</v>
      </c>
      <c r="B133" s="661" t="s">
        <v>6835</v>
      </c>
      <c r="C133" s="661" t="s">
        <v>5951</v>
      </c>
      <c r="D133" s="661" t="s">
        <v>6870</v>
      </c>
      <c r="E133" s="661" t="s">
        <v>6871</v>
      </c>
      <c r="F133" s="664">
        <v>1</v>
      </c>
      <c r="G133" s="664">
        <v>1002.8</v>
      </c>
      <c r="H133" s="664">
        <v>1</v>
      </c>
      <c r="I133" s="664">
        <v>1002.8</v>
      </c>
      <c r="J133" s="664">
        <v>1</v>
      </c>
      <c r="K133" s="664">
        <v>1002.8</v>
      </c>
      <c r="L133" s="664">
        <v>1</v>
      </c>
      <c r="M133" s="664">
        <v>1002.8</v>
      </c>
      <c r="N133" s="664">
        <v>1</v>
      </c>
      <c r="O133" s="664">
        <v>1002.8</v>
      </c>
      <c r="P133" s="677">
        <v>1</v>
      </c>
      <c r="Q133" s="665">
        <v>1002.8</v>
      </c>
    </row>
    <row r="134" spans="1:17" ht="14.4" customHeight="1" x14ac:dyDescent="0.3">
      <c r="A134" s="660" t="s">
        <v>6834</v>
      </c>
      <c r="B134" s="661" t="s">
        <v>6835</v>
      </c>
      <c r="C134" s="661" t="s">
        <v>5951</v>
      </c>
      <c r="D134" s="661" t="s">
        <v>6872</v>
      </c>
      <c r="E134" s="661" t="s">
        <v>6873</v>
      </c>
      <c r="F134" s="664">
        <v>1</v>
      </c>
      <c r="G134" s="664">
        <v>9370.39</v>
      </c>
      <c r="H134" s="664">
        <v>1</v>
      </c>
      <c r="I134" s="664">
        <v>9370.39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6834</v>
      </c>
      <c r="B135" s="661" t="s">
        <v>6835</v>
      </c>
      <c r="C135" s="661" t="s">
        <v>5951</v>
      </c>
      <c r="D135" s="661" t="s">
        <v>6874</v>
      </c>
      <c r="E135" s="661" t="s">
        <v>6875</v>
      </c>
      <c r="F135" s="664">
        <v>2</v>
      </c>
      <c r="G135" s="664">
        <v>1594</v>
      </c>
      <c r="H135" s="664">
        <v>1</v>
      </c>
      <c r="I135" s="664">
        <v>797</v>
      </c>
      <c r="J135" s="664"/>
      <c r="K135" s="664"/>
      <c r="L135" s="664"/>
      <c r="M135" s="664"/>
      <c r="N135" s="664">
        <v>1</v>
      </c>
      <c r="O135" s="664">
        <v>797</v>
      </c>
      <c r="P135" s="677">
        <v>0.5</v>
      </c>
      <c r="Q135" s="665">
        <v>797</v>
      </c>
    </row>
    <row r="136" spans="1:17" ht="14.4" customHeight="1" x14ac:dyDescent="0.3">
      <c r="A136" s="660" t="s">
        <v>6834</v>
      </c>
      <c r="B136" s="661" t="s">
        <v>6835</v>
      </c>
      <c r="C136" s="661" t="s">
        <v>5951</v>
      </c>
      <c r="D136" s="661" t="s">
        <v>6876</v>
      </c>
      <c r="E136" s="661" t="s">
        <v>6877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10072.94</v>
      </c>
      <c r="P136" s="677"/>
      <c r="Q136" s="665">
        <v>10072.94</v>
      </c>
    </row>
    <row r="137" spans="1:17" ht="14.4" customHeight="1" x14ac:dyDescent="0.3">
      <c r="A137" s="660" t="s">
        <v>6834</v>
      </c>
      <c r="B137" s="661" t="s">
        <v>6835</v>
      </c>
      <c r="C137" s="661" t="s">
        <v>5951</v>
      </c>
      <c r="D137" s="661" t="s">
        <v>6878</v>
      </c>
      <c r="E137" s="661" t="s">
        <v>6879</v>
      </c>
      <c r="F137" s="664"/>
      <c r="G137" s="664"/>
      <c r="H137" s="664"/>
      <c r="I137" s="664"/>
      <c r="J137" s="664"/>
      <c r="K137" s="664"/>
      <c r="L137" s="664"/>
      <c r="M137" s="664"/>
      <c r="N137" s="664">
        <v>1</v>
      </c>
      <c r="O137" s="664">
        <v>2974.36</v>
      </c>
      <c r="P137" s="677"/>
      <c r="Q137" s="665">
        <v>2974.36</v>
      </c>
    </row>
    <row r="138" spans="1:17" ht="14.4" customHeight="1" x14ac:dyDescent="0.3">
      <c r="A138" s="660" t="s">
        <v>6834</v>
      </c>
      <c r="B138" s="661" t="s">
        <v>6835</v>
      </c>
      <c r="C138" s="661" t="s">
        <v>5951</v>
      </c>
      <c r="D138" s="661" t="s">
        <v>6880</v>
      </c>
      <c r="E138" s="661" t="s">
        <v>6881</v>
      </c>
      <c r="F138" s="664"/>
      <c r="G138" s="664"/>
      <c r="H138" s="664"/>
      <c r="I138" s="664"/>
      <c r="J138" s="664">
        <v>1</v>
      </c>
      <c r="K138" s="664">
        <v>5259.23</v>
      </c>
      <c r="L138" s="664"/>
      <c r="M138" s="664">
        <v>5259.23</v>
      </c>
      <c r="N138" s="664">
        <v>5</v>
      </c>
      <c r="O138" s="664">
        <v>26296.149999999998</v>
      </c>
      <c r="P138" s="677"/>
      <c r="Q138" s="665">
        <v>5259.23</v>
      </c>
    </row>
    <row r="139" spans="1:17" ht="14.4" customHeight="1" x14ac:dyDescent="0.3">
      <c r="A139" s="660" t="s">
        <v>6834</v>
      </c>
      <c r="B139" s="661" t="s">
        <v>6835</v>
      </c>
      <c r="C139" s="661" t="s">
        <v>5951</v>
      </c>
      <c r="D139" s="661" t="s">
        <v>6882</v>
      </c>
      <c r="E139" s="661" t="s">
        <v>6883</v>
      </c>
      <c r="F139" s="664">
        <v>2</v>
      </c>
      <c r="G139" s="664">
        <v>2994.88</v>
      </c>
      <c r="H139" s="664">
        <v>1</v>
      </c>
      <c r="I139" s="664">
        <v>1497.44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6834</v>
      </c>
      <c r="B140" s="661" t="s">
        <v>6835</v>
      </c>
      <c r="C140" s="661" t="s">
        <v>5951</v>
      </c>
      <c r="D140" s="661" t="s">
        <v>6884</v>
      </c>
      <c r="E140" s="661" t="s">
        <v>6885</v>
      </c>
      <c r="F140" s="664">
        <v>2</v>
      </c>
      <c r="G140" s="664">
        <v>69800</v>
      </c>
      <c r="H140" s="664">
        <v>1</v>
      </c>
      <c r="I140" s="664">
        <v>34900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6834</v>
      </c>
      <c r="B141" s="661" t="s">
        <v>6835</v>
      </c>
      <c r="C141" s="661" t="s">
        <v>5951</v>
      </c>
      <c r="D141" s="661" t="s">
        <v>6886</v>
      </c>
      <c r="E141" s="661" t="s">
        <v>6887</v>
      </c>
      <c r="F141" s="664">
        <v>1</v>
      </c>
      <c r="G141" s="664">
        <v>605.65</v>
      </c>
      <c r="H141" s="664">
        <v>1</v>
      </c>
      <c r="I141" s="664">
        <v>605.65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6834</v>
      </c>
      <c r="B142" s="661" t="s">
        <v>6835</v>
      </c>
      <c r="C142" s="661" t="s">
        <v>5951</v>
      </c>
      <c r="D142" s="661" t="s">
        <v>6888</v>
      </c>
      <c r="E142" s="661" t="s">
        <v>6889</v>
      </c>
      <c r="F142" s="664">
        <v>2</v>
      </c>
      <c r="G142" s="664">
        <v>1662.32</v>
      </c>
      <c r="H142" s="664">
        <v>1</v>
      </c>
      <c r="I142" s="664">
        <v>831.16</v>
      </c>
      <c r="J142" s="664"/>
      <c r="K142" s="664"/>
      <c r="L142" s="664"/>
      <c r="M142" s="664"/>
      <c r="N142" s="664">
        <v>2</v>
      </c>
      <c r="O142" s="664">
        <v>1662.32</v>
      </c>
      <c r="P142" s="677">
        <v>1</v>
      </c>
      <c r="Q142" s="665">
        <v>831.16</v>
      </c>
    </row>
    <row r="143" spans="1:17" ht="14.4" customHeight="1" x14ac:dyDescent="0.3">
      <c r="A143" s="660" t="s">
        <v>6834</v>
      </c>
      <c r="B143" s="661" t="s">
        <v>6835</v>
      </c>
      <c r="C143" s="661" t="s">
        <v>5951</v>
      </c>
      <c r="D143" s="661" t="s">
        <v>6890</v>
      </c>
      <c r="E143" s="661" t="s">
        <v>6889</v>
      </c>
      <c r="F143" s="664"/>
      <c r="G143" s="664"/>
      <c r="H143" s="664"/>
      <c r="I143" s="664"/>
      <c r="J143" s="664">
        <v>1</v>
      </c>
      <c r="K143" s="664">
        <v>888.06</v>
      </c>
      <c r="L143" s="664"/>
      <c r="M143" s="664">
        <v>888.06</v>
      </c>
      <c r="N143" s="664">
        <v>2</v>
      </c>
      <c r="O143" s="664">
        <v>1776.12</v>
      </c>
      <c r="P143" s="677"/>
      <c r="Q143" s="665">
        <v>888.06</v>
      </c>
    </row>
    <row r="144" spans="1:17" ht="14.4" customHeight="1" x14ac:dyDescent="0.3">
      <c r="A144" s="660" t="s">
        <v>6834</v>
      </c>
      <c r="B144" s="661" t="s">
        <v>6835</v>
      </c>
      <c r="C144" s="661" t="s">
        <v>5951</v>
      </c>
      <c r="D144" s="661" t="s">
        <v>6891</v>
      </c>
      <c r="E144" s="661" t="s">
        <v>6892</v>
      </c>
      <c r="F144" s="664">
        <v>3</v>
      </c>
      <c r="G144" s="664">
        <v>2664.18</v>
      </c>
      <c r="H144" s="664">
        <v>1</v>
      </c>
      <c r="I144" s="664">
        <v>888.06</v>
      </c>
      <c r="J144" s="664">
        <v>1</v>
      </c>
      <c r="K144" s="664">
        <v>888.06</v>
      </c>
      <c r="L144" s="664">
        <v>0.33333333333333331</v>
      </c>
      <c r="M144" s="664">
        <v>888.06</v>
      </c>
      <c r="N144" s="664">
        <v>2</v>
      </c>
      <c r="O144" s="664">
        <v>1776.12</v>
      </c>
      <c r="P144" s="677">
        <v>0.66666666666666663</v>
      </c>
      <c r="Q144" s="665">
        <v>888.06</v>
      </c>
    </row>
    <row r="145" spans="1:17" ht="14.4" customHeight="1" x14ac:dyDescent="0.3">
      <c r="A145" s="660" t="s">
        <v>6834</v>
      </c>
      <c r="B145" s="661" t="s">
        <v>6835</v>
      </c>
      <c r="C145" s="661" t="s">
        <v>5951</v>
      </c>
      <c r="D145" s="661" t="s">
        <v>6893</v>
      </c>
      <c r="E145" s="661" t="s">
        <v>6894</v>
      </c>
      <c r="F145" s="664">
        <v>2</v>
      </c>
      <c r="G145" s="664">
        <v>2945.76</v>
      </c>
      <c r="H145" s="664">
        <v>1</v>
      </c>
      <c r="I145" s="664">
        <v>1472.88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6834</v>
      </c>
      <c r="B146" s="661" t="s">
        <v>6835</v>
      </c>
      <c r="C146" s="661" t="s">
        <v>5951</v>
      </c>
      <c r="D146" s="661" t="s">
        <v>6895</v>
      </c>
      <c r="E146" s="661" t="s">
        <v>6896</v>
      </c>
      <c r="F146" s="664"/>
      <c r="G146" s="664"/>
      <c r="H146" s="664"/>
      <c r="I146" s="664"/>
      <c r="J146" s="664"/>
      <c r="K146" s="664"/>
      <c r="L146" s="664"/>
      <c r="M146" s="664"/>
      <c r="N146" s="664">
        <v>3</v>
      </c>
      <c r="O146" s="664">
        <v>3936.42</v>
      </c>
      <c r="P146" s="677"/>
      <c r="Q146" s="665">
        <v>1312.14</v>
      </c>
    </row>
    <row r="147" spans="1:17" ht="14.4" customHeight="1" x14ac:dyDescent="0.3">
      <c r="A147" s="660" t="s">
        <v>6834</v>
      </c>
      <c r="B147" s="661" t="s">
        <v>6835</v>
      </c>
      <c r="C147" s="661" t="s">
        <v>5951</v>
      </c>
      <c r="D147" s="661" t="s">
        <v>6897</v>
      </c>
      <c r="E147" s="661" t="s">
        <v>6898</v>
      </c>
      <c r="F147" s="664"/>
      <c r="G147" s="664"/>
      <c r="H147" s="664"/>
      <c r="I147" s="664"/>
      <c r="J147" s="664">
        <v>2</v>
      </c>
      <c r="K147" s="664">
        <v>7289.16</v>
      </c>
      <c r="L147" s="664"/>
      <c r="M147" s="664">
        <v>3644.58</v>
      </c>
      <c r="N147" s="664"/>
      <c r="O147" s="664"/>
      <c r="P147" s="677"/>
      <c r="Q147" s="665"/>
    </row>
    <row r="148" spans="1:17" ht="14.4" customHeight="1" x14ac:dyDescent="0.3">
      <c r="A148" s="660" t="s">
        <v>6834</v>
      </c>
      <c r="B148" s="661" t="s">
        <v>6835</v>
      </c>
      <c r="C148" s="661" t="s">
        <v>5951</v>
      </c>
      <c r="D148" s="661" t="s">
        <v>6899</v>
      </c>
      <c r="E148" s="661" t="s">
        <v>6900</v>
      </c>
      <c r="F148" s="664">
        <v>1</v>
      </c>
      <c r="G148" s="664">
        <v>34453.9</v>
      </c>
      <c r="H148" s="664">
        <v>1</v>
      </c>
      <c r="I148" s="664">
        <v>34453.9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6834</v>
      </c>
      <c r="B149" s="661" t="s">
        <v>6835</v>
      </c>
      <c r="C149" s="661" t="s">
        <v>5951</v>
      </c>
      <c r="D149" s="661" t="s">
        <v>6901</v>
      </c>
      <c r="E149" s="661" t="s">
        <v>6902</v>
      </c>
      <c r="F149" s="664">
        <v>1</v>
      </c>
      <c r="G149" s="664">
        <v>1305.82</v>
      </c>
      <c r="H149" s="664">
        <v>1</v>
      </c>
      <c r="I149" s="664">
        <v>1305.82</v>
      </c>
      <c r="J149" s="664"/>
      <c r="K149" s="664"/>
      <c r="L149" s="664"/>
      <c r="M149" s="664"/>
      <c r="N149" s="664">
        <v>2</v>
      </c>
      <c r="O149" s="664">
        <v>2292.66</v>
      </c>
      <c r="P149" s="677">
        <v>1.7557243724249896</v>
      </c>
      <c r="Q149" s="665">
        <v>1146.33</v>
      </c>
    </row>
    <row r="150" spans="1:17" ht="14.4" customHeight="1" x14ac:dyDescent="0.3">
      <c r="A150" s="660" t="s">
        <v>6834</v>
      </c>
      <c r="B150" s="661" t="s">
        <v>6835</v>
      </c>
      <c r="C150" s="661" t="s">
        <v>5951</v>
      </c>
      <c r="D150" s="661" t="s">
        <v>6903</v>
      </c>
      <c r="E150" s="661" t="s">
        <v>6904</v>
      </c>
      <c r="F150" s="664">
        <v>3</v>
      </c>
      <c r="G150" s="664">
        <v>1077.3000000000002</v>
      </c>
      <c r="H150" s="664">
        <v>1</v>
      </c>
      <c r="I150" s="664">
        <v>359.10000000000008</v>
      </c>
      <c r="J150" s="664">
        <v>1</v>
      </c>
      <c r="K150" s="664">
        <v>359.1</v>
      </c>
      <c r="L150" s="664">
        <v>0.33333333333333331</v>
      </c>
      <c r="M150" s="664">
        <v>359.1</v>
      </c>
      <c r="N150" s="664">
        <v>5</v>
      </c>
      <c r="O150" s="664">
        <v>1795.5</v>
      </c>
      <c r="P150" s="677">
        <v>1.6666666666666663</v>
      </c>
      <c r="Q150" s="665">
        <v>359.1</v>
      </c>
    </row>
    <row r="151" spans="1:17" ht="14.4" customHeight="1" x14ac:dyDescent="0.3">
      <c r="A151" s="660" t="s">
        <v>6834</v>
      </c>
      <c r="B151" s="661" t="s">
        <v>6835</v>
      </c>
      <c r="C151" s="661" t="s">
        <v>5951</v>
      </c>
      <c r="D151" s="661" t="s">
        <v>6905</v>
      </c>
      <c r="E151" s="661" t="s">
        <v>6906</v>
      </c>
      <c r="F151" s="664"/>
      <c r="G151" s="664"/>
      <c r="H151" s="664"/>
      <c r="I151" s="664"/>
      <c r="J151" s="664">
        <v>1</v>
      </c>
      <c r="K151" s="664">
        <v>16831.689999999999</v>
      </c>
      <c r="L151" s="664"/>
      <c r="M151" s="664">
        <v>16831.689999999999</v>
      </c>
      <c r="N151" s="664"/>
      <c r="O151" s="664"/>
      <c r="P151" s="677"/>
      <c r="Q151" s="665"/>
    </row>
    <row r="152" spans="1:17" ht="14.4" customHeight="1" x14ac:dyDescent="0.3">
      <c r="A152" s="660" t="s">
        <v>6834</v>
      </c>
      <c r="B152" s="661" t="s">
        <v>6835</v>
      </c>
      <c r="C152" s="661" t="s">
        <v>5951</v>
      </c>
      <c r="D152" s="661" t="s">
        <v>6907</v>
      </c>
      <c r="E152" s="661" t="s">
        <v>6908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32179.09</v>
      </c>
      <c r="P152" s="677"/>
      <c r="Q152" s="665">
        <v>32179.09</v>
      </c>
    </row>
    <row r="153" spans="1:17" ht="14.4" customHeight="1" x14ac:dyDescent="0.3">
      <c r="A153" s="660" t="s">
        <v>6834</v>
      </c>
      <c r="B153" s="661" t="s">
        <v>6835</v>
      </c>
      <c r="C153" s="661" t="s">
        <v>5951</v>
      </c>
      <c r="D153" s="661" t="s">
        <v>6909</v>
      </c>
      <c r="E153" s="661" t="s">
        <v>6910</v>
      </c>
      <c r="F153" s="664">
        <v>2</v>
      </c>
      <c r="G153" s="664">
        <v>13174.26</v>
      </c>
      <c r="H153" s="664">
        <v>1</v>
      </c>
      <c r="I153" s="664">
        <v>6587.13</v>
      </c>
      <c r="J153" s="664">
        <v>1</v>
      </c>
      <c r="K153" s="664">
        <v>6587.13</v>
      </c>
      <c r="L153" s="664">
        <v>0.5</v>
      </c>
      <c r="M153" s="664">
        <v>6587.13</v>
      </c>
      <c r="N153" s="664">
        <v>3</v>
      </c>
      <c r="O153" s="664">
        <v>19761.39</v>
      </c>
      <c r="P153" s="677">
        <v>1.5</v>
      </c>
      <c r="Q153" s="665">
        <v>6587.13</v>
      </c>
    </row>
    <row r="154" spans="1:17" ht="14.4" customHeight="1" x14ac:dyDescent="0.3">
      <c r="A154" s="660" t="s">
        <v>6834</v>
      </c>
      <c r="B154" s="661" t="s">
        <v>6835</v>
      </c>
      <c r="C154" s="661" t="s">
        <v>5951</v>
      </c>
      <c r="D154" s="661" t="s">
        <v>6911</v>
      </c>
      <c r="E154" s="661" t="s">
        <v>6912</v>
      </c>
      <c r="F154" s="664"/>
      <c r="G154" s="664"/>
      <c r="H154" s="664"/>
      <c r="I154" s="664"/>
      <c r="J154" s="664"/>
      <c r="K154" s="664"/>
      <c r="L154" s="664"/>
      <c r="M154" s="664"/>
      <c r="N154" s="664">
        <v>2</v>
      </c>
      <c r="O154" s="664">
        <v>63259.64</v>
      </c>
      <c r="P154" s="677"/>
      <c r="Q154" s="665">
        <v>31629.82</v>
      </c>
    </row>
    <row r="155" spans="1:17" ht="14.4" customHeight="1" x14ac:dyDescent="0.3">
      <c r="A155" s="660" t="s">
        <v>6834</v>
      </c>
      <c r="B155" s="661" t="s">
        <v>6835</v>
      </c>
      <c r="C155" s="661" t="s">
        <v>5951</v>
      </c>
      <c r="D155" s="661" t="s">
        <v>6913</v>
      </c>
      <c r="E155" s="661" t="s">
        <v>6914</v>
      </c>
      <c r="F155" s="664"/>
      <c r="G155" s="664"/>
      <c r="H155" s="664"/>
      <c r="I155" s="664"/>
      <c r="J155" s="664">
        <v>1</v>
      </c>
      <c r="K155" s="664">
        <v>26449.24</v>
      </c>
      <c r="L155" s="664"/>
      <c r="M155" s="664">
        <v>26449.24</v>
      </c>
      <c r="N155" s="664"/>
      <c r="O155" s="664"/>
      <c r="P155" s="677"/>
      <c r="Q155" s="665"/>
    </row>
    <row r="156" spans="1:17" ht="14.4" customHeight="1" x14ac:dyDescent="0.3">
      <c r="A156" s="660" t="s">
        <v>6834</v>
      </c>
      <c r="B156" s="661" t="s">
        <v>6835</v>
      </c>
      <c r="C156" s="661" t="s">
        <v>5951</v>
      </c>
      <c r="D156" s="661" t="s">
        <v>6915</v>
      </c>
      <c r="E156" s="661" t="s">
        <v>6916</v>
      </c>
      <c r="F156" s="664"/>
      <c r="G156" s="664"/>
      <c r="H156" s="664"/>
      <c r="I156" s="664"/>
      <c r="J156" s="664"/>
      <c r="K156" s="664"/>
      <c r="L156" s="664"/>
      <c r="M156" s="664"/>
      <c r="N156" s="664">
        <v>2</v>
      </c>
      <c r="O156" s="664">
        <v>148822</v>
      </c>
      <c r="P156" s="677"/>
      <c r="Q156" s="665">
        <v>74411</v>
      </c>
    </row>
    <row r="157" spans="1:17" ht="14.4" customHeight="1" x14ac:dyDescent="0.3">
      <c r="A157" s="660" t="s">
        <v>6834</v>
      </c>
      <c r="B157" s="661" t="s">
        <v>6835</v>
      </c>
      <c r="C157" s="661" t="s">
        <v>5951</v>
      </c>
      <c r="D157" s="661" t="s">
        <v>6917</v>
      </c>
      <c r="E157" s="661" t="s">
        <v>6918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166546.75</v>
      </c>
      <c r="P157" s="677"/>
      <c r="Q157" s="665">
        <v>166546.75</v>
      </c>
    </row>
    <row r="158" spans="1:17" ht="14.4" customHeight="1" x14ac:dyDescent="0.3">
      <c r="A158" s="660" t="s">
        <v>6834</v>
      </c>
      <c r="B158" s="661" t="s">
        <v>6835</v>
      </c>
      <c r="C158" s="661" t="s">
        <v>5951</v>
      </c>
      <c r="D158" s="661" t="s">
        <v>6919</v>
      </c>
      <c r="E158" s="661" t="s">
        <v>6920</v>
      </c>
      <c r="F158" s="664"/>
      <c r="G158" s="664"/>
      <c r="H158" s="664"/>
      <c r="I158" s="664"/>
      <c r="J158" s="664"/>
      <c r="K158" s="664"/>
      <c r="L158" s="664"/>
      <c r="M158" s="664"/>
      <c r="N158" s="664">
        <v>1</v>
      </c>
      <c r="O158" s="664">
        <v>11608.31</v>
      </c>
      <c r="P158" s="677"/>
      <c r="Q158" s="665">
        <v>11608.31</v>
      </c>
    </row>
    <row r="159" spans="1:17" ht="14.4" customHeight="1" x14ac:dyDescent="0.3">
      <c r="A159" s="660" t="s">
        <v>6834</v>
      </c>
      <c r="B159" s="661" t="s">
        <v>6835</v>
      </c>
      <c r="C159" s="661" t="s">
        <v>5951</v>
      </c>
      <c r="D159" s="661" t="s">
        <v>6921</v>
      </c>
      <c r="E159" s="661" t="s">
        <v>6922</v>
      </c>
      <c r="F159" s="664"/>
      <c r="G159" s="664"/>
      <c r="H159" s="664"/>
      <c r="I159" s="664"/>
      <c r="J159" s="664">
        <v>1</v>
      </c>
      <c r="K159" s="664">
        <v>380.86</v>
      </c>
      <c r="L159" s="664"/>
      <c r="M159" s="664">
        <v>380.86</v>
      </c>
      <c r="N159" s="664"/>
      <c r="O159" s="664"/>
      <c r="P159" s="677"/>
      <c r="Q159" s="665"/>
    </row>
    <row r="160" spans="1:17" ht="14.4" customHeight="1" x14ac:dyDescent="0.3">
      <c r="A160" s="660" t="s">
        <v>6834</v>
      </c>
      <c r="B160" s="661" t="s">
        <v>6835</v>
      </c>
      <c r="C160" s="661" t="s">
        <v>5951</v>
      </c>
      <c r="D160" s="661" t="s">
        <v>6923</v>
      </c>
      <c r="E160" s="661" t="s">
        <v>6924</v>
      </c>
      <c r="F160" s="664"/>
      <c r="G160" s="664"/>
      <c r="H160" s="664"/>
      <c r="I160" s="664"/>
      <c r="J160" s="664"/>
      <c r="K160" s="664"/>
      <c r="L160" s="664"/>
      <c r="M160" s="664"/>
      <c r="N160" s="664">
        <v>2</v>
      </c>
      <c r="O160" s="664">
        <v>443249.62</v>
      </c>
      <c r="P160" s="677"/>
      <c r="Q160" s="665">
        <v>221624.81</v>
      </c>
    </row>
    <row r="161" spans="1:17" ht="14.4" customHeight="1" x14ac:dyDescent="0.3">
      <c r="A161" s="660" t="s">
        <v>6834</v>
      </c>
      <c r="B161" s="661" t="s">
        <v>6835</v>
      </c>
      <c r="C161" s="661" t="s">
        <v>5951</v>
      </c>
      <c r="D161" s="661" t="s">
        <v>6925</v>
      </c>
      <c r="E161" s="661" t="s">
        <v>6926</v>
      </c>
      <c r="F161" s="664">
        <v>1</v>
      </c>
      <c r="G161" s="664">
        <v>140907.10999999999</v>
      </c>
      <c r="H161" s="664">
        <v>1</v>
      </c>
      <c r="I161" s="664">
        <v>140907.10999999999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6834</v>
      </c>
      <c r="B162" s="661" t="s">
        <v>6835</v>
      </c>
      <c r="C162" s="661" t="s">
        <v>5951</v>
      </c>
      <c r="D162" s="661" t="s">
        <v>6927</v>
      </c>
      <c r="E162" s="661" t="s">
        <v>6856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3567.58</v>
      </c>
      <c r="P162" s="677"/>
      <c r="Q162" s="665">
        <v>3567.58</v>
      </c>
    </row>
    <row r="163" spans="1:17" ht="14.4" customHeight="1" x14ac:dyDescent="0.3">
      <c r="A163" s="660" t="s">
        <v>6834</v>
      </c>
      <c r="B163" s="661" t="s">
        <v>6835</v>
      </c>
      <c r="C163" s="661" t="s">
        <v>5737</v>
      </c>
      <c r="D163" s="661" t="s">
        <v>6928</v>
      </c>
      <c r="E163" s="661" t="s">
        <v>6929</v>
      </c>
      <c r="F163" s="664">
        <v>4</v>
      </c>
      <c r="G163" s="664">
        <v>820</v>
      </c>
      <c r="H163" s="664">
        <v>1</v>
      </c>
      <c r="I163" s="664">
        <v>205</v>
      </c>
      <c r="J163" s="664">
        <v>2</v>
      </c>
      <c r="K163" s="664">
        <v>410</v>
      </c>
      <c r="L163" s="664">
        <v>0.5</v>
      </c>
      <c r="M163" s="664">
        <v>205</v>
      </c>
      <c r="N163" s="664">
        <v>7</v>
      </c>
      <c r="O163" s="664">
        <v>1449</v>
      </c>
      <c r="P163" s="677">
        <v>1.7670731707317073</v>
      </c>
      <c r="Q163" s="665">
        <v>207</v>
      </c>
    </row>
    <row r="164" spans="1:17" ht="14.4" customHeight="1" x14ac:dyDescent="0.3">
      <c r="A164" s="660" t="s">
        <v>6834</v>
      </c>
      <c r="B164" s="661" t="s">
        <v>6835</v>
      </c>
      <c r="C164" s="661" t="s">
        <v>5737</v>
      </c>
      <c r="D164" s="661" t="s">
        <v>6930</v>
      </c>
      <c r="E164" s="661" t="s">
        <v>6931</v>
      </c>
      <c r="F164" s="664"/>
      <c r="G164" s="664"/>
      <c r="H164" s="664"/>
      <c r="I164" s="664"/>
      <c r="J164" s="664">
        <v>4</v>
      </c>
      <c r="K164" s="664">
        <v>600</v>
      </c>
      <c r="L164" s="664"/>
      <c r="M164" s="664">
        <v>150</v>
      </c>
      <c r="N164" s="664"/>
      <c r="O164" s="664"/>
      <c r="P164" s="677"/>
      <c r="Q164" s="665"/>
    </row>
    <row r="165" spans="1:17" ht="14.4" customHeight="1" x14ac:dyDescent="0.3">
      <c r="A165" s="660" t="s">
        <v>6834</v>
      </c>
      <c r="B165" s="661" t="s">
        <v>6835</v>
      </c>
      <c r="C165" s="661" t="s">
        <v>5737</v>
      </c>
      <c r="D165" s="661" t="s">
        <v>6932</v>
      </c>
      <c r="E165" s="661" t="s">
        <v>6933</v>
      </c>
      <c r="F165" s="664">
        <v>2</v>
      </c>
      <c r="G165" s="664">
        <v>248</v>
      </c>
      <c r="H165" s="664">
        <v>1</v>
      </c>
      <c r="I165" s="664">
        <v>124</v>
      </c>
      <c r="J165" s="664"/>
      <c r="K165" s="664"/>
      <c r="L165" s="664"/>
      <c r="M165" s="664"/>
      <c r="N165" s="664">
        <v>2</v>
      </c>
      <c r="O165" s="664">
        <v>250</v>
      </c>
      <c r="P165" s="677">
        <v>1.0080645161290323</v>
      </c>
      <c r="Q165" s="665">
        <v>125</v>
      </c>
    </row>
    <row r="166" spans="1:17" ht="14.4" customHeight="1" x14ac:dyDescent="0.3">
      <c r="A166" s="660" t="s">
        <v>6834</v>
      </c>
      <c r="B166" s="661" t="s">
        <v>6835</v>
      </c>
      <c r="C166" s="661" t="s">
        <v>5737</v>
      </c>
      <c r="D166" s="661" t="s">
        <v>6934</v>
      </c>
      <c r="E166" s="661" t="s">
        <v>6935</v>
      </c>
      <c r="F166" s="664">
        <v>10</v>
      </c>
      <c r="G166" s="664">
        <v>2170</v>
      </c>
      <c r="H166" s="664">
        <v>1</v>
      </c>
      <c r="I166" s="664">
        <v>217</v>
      </c>
      <c r="J166" s="664">
        <v>4</v>
      </c>
      <c r="K166" s="664">
        <v>872</v>
      </c>
      <c r="L166" s="664">
        <v>0.40184331797235023</v>
      </c>
      <c r="M166" s="664">
        <v>218</v>
      </c>
      <c r="N166" s="664">
        <v>3</v>
      </c>
      <c r="O166" s="664">
        <v>657</v>
      </c>
      <c r="P166" s="677">
        <v>0.30276497695852533</v>
      </c>
      <c r="Q166" s="665">
        <v>219</v>
      </c>
    </row>
    <row r="167" spans="1:17" ht="14.4" customHeight="1" x14ac:dyDescent="0.3">
      <c r="A167" s="660" t="s">
        <v>6834</v>
      </c>
      <c r="B167" s="661" t="s">
        <v>6835</v>
      </c>
      <c r="C167" s="661" t="s">
        <v>5737</v>
      </c>
      <c r="D167" s="661" t="s">
        <v>6936</v>
      </c>
      <c r="E167" s="661" t="s">
        <v>6937</v>
      </c>
      <c r="F167" s="664">
        <v>3</v>
      </c>
      <c r="G167" s="664">
        <v>657</v>
      </c>
      <c r="H167" s="664">
        <v>1</v>
      </c>
      <c r="I167" s="664">
        <v>219</v>
      </c>
      <c r="J167" s="664">
        <v>2</v>
      </c>
      <c r="K167" s="664">
        <v>439</v>
      </c>
      <c r="L167" s="664">
        <v>0.66818873668188739</v>
      </c>
      <c r="M167" s="664">
        <v>219.5</v>
      </c>
      <c r="N167" s="664"/>
      <c r="O167" s="664"/>
      <c r="P167" s="677"/>
      <c r="Q167" s="665"/>
    </row>
    <row r="168" spans="1:17" ht="14.4" customHeight="1" x14ac:dyDescent="0.3">
      <c r="A168" s="660" t="s">
        <v>6834</v>
      </c>
      <c r="B168" s="661" t="s">
        <v>6835</v>
      </c>
      <c r="C168" s="661" t="s">
        <v>5737</v>
      </c>
      <c r="D168" s="661" t="s">
        <v>6938</v>
      </c>
      <c r="E168" s="661" t="s">
        <v>6939</v>
      </c>
      <c r="F168" s="664"/>
      <c r="G168" s="664"/>
      <c r="H168" s="664"/>
      <c r="I168" s="664"/>
      <c r="J168" s="664">
        <v>1</v>
      </c>
      <c r="K168" s="664">
        <v>257</v>
      </c>
      <c r="L168" s="664"/>
      <c r="M168" s="664">
        <v>257</v>
      </c>
      <c r="N168" s="664"/>
      <c r="O168" s="664"/>
      <c r="P168" s="677"/>
      <c r="Q168" s="665"/>
    </row>
    <row r="169" spans="1:17" ht="14.4" customHeight="1" x14ac:dyDescent="0.3">
      <c r="A169" s="660" t="s">
        <v>6834</v>
      </c>
      <c r="B169" s="661" t="s">
        <v>6835</v>
      </c>
      <c r="C169" s="661" t="s">
        <v>5737</v>
      </c>
      <c r="D169" s="661" t="s">
        <v>6940</v>
      </c>
      <c r="E169" s="661" t="s">
        <v>6941</v>
      </c>
      <c r="F169" s="664">
        <v>2</v>
      </c>
      <c r="G169" s="664">
        <v>652</v>
      </c>
      <c r="H169" s="664">
        <v>1</v>
      </c>
      <c r="I169" s="664">
        <v>326</v>
      </c>
      <c r="J169" s="664">
        <v>1</v>
      </c>
      <c r="K169" s="664">
        <v>326</v>
      </c>
      <c r="L169" s="664">
        <v>0.5</v>
      </c>
      <c r="M169" s="664">
        <v>326</v>
      </c>
      <c r="N169" s="664"/>
      <c r="O169" s="664"/>
      <c r="P169" s="677"/>
      <c r="Q169" s="665"/>
    </row>
    <row r="170" spans="1:17" ht="14.4" customHeight="1" x14ac:dyDescent="0.3">
      <c r="A170" s="660" t="s">
        <v>6834</v>
      </c>
      <c r="B170" s="661" t="s">
        <v>6835</v>
      </c>
      <c r="C170" s="661" t="s">
        <v>5737</v>
      </c>
      <c r="D170" s="661" t="s">
        <v>6942</v>
      </c>
      <c r="E170" s="661" t="s">
        <v>6943</v>
      </c>
      <c r="F170" s="664"/>
      <c r="G170" s="664"/>
      <c r="H170" s="664"/>
      <c r="I170" s="664"/>
      <c r="J170" s="664">
        <v>1</v>
      </c>
      <c r="K170" s="664">
        <v>4493</v>
      </c>
      <c r="L170" s="664"/>
      <c r="M170" s="664">
        <v>4493</v>
      </c>
      <c r="N170" s="664"/>
      <c r="O170" s="664"/>
      <c r="P170" s="677"/>
      <c r="Q170" s="665"/>
    </row>
    <row r="171" spans="1:17" ht="14.4" customHeight="1" x14ac:dyDescent="0.3">
      <c r="A171" s="660" t="s">
        <v>6834</v>
      </c>
      <c r="B171" s="661" t="s">
        <v>6835</v>
      </c>
      <c r="C171" s="661" t="s">
        <v>5737</v>
      </c>
      <c r="D171" s="661" t="s">
        <v>6944</v>
      </c>
      <c r="E171" s="661" t="s">
        <v>6945</v>
      </c>
      <c r="F171" s="664">
        <v>1</v>
      </c>
      <c r="G171" s="664">
        <v>4127</v>
      </c>
      <c r="H171" s="664">
        <v>1</v>
      </c>
      <c r="I171" s="664">
        <v>4127</v>
      </c>
      <c r="J171" s="664">
        <v>1</v>
      </c>
      <c r="K171" s="664">
        <v>4135</v>
      </c>
      <c r="L171" s="664">
        <v>1.0019384540828689</v>
      </c>
      <c r="M171" s="664">
        <v>4135</v>
      </c>
      <c r="N171" s="664">
        <v>3</v>
      </c>
      <c r="O171" s="664">
        <v>12417</v>
      </c>
      <c r="P171" s="677">
        <v>3.00872304337291</v>
      </c>
      <c r="Q171" s="665">
        <v>4139</v>
      </c>
    </row>
    <row r="172" spans="1:17" ht="14.4" customHeight="1" x14ac:dyDescent="0.3">
      <c r="A172" s="660" t="s">
        <v>6834</v>
      </c>
      <c r="B172" s="661" t="s">
        <v>6835</v>
      </c>
      <c r="C172" s="661" t="s">
        <v>5737</v>
      </c>
      <c r="D172" s="661" t="s">
        <v>6946</v>
      </c>
      <c r="E172" s="661" t="s">
        <v>6947</v>
      </c>
      <c r="F172" s="664">
        <v>2</v>
      </c>
      <c r="G172" s="664">
        <v>30098</v>
      </c>
      <c r="H172" s="664">
        <v>1</v>
      </c>
      <c r="I172" s="664">
        <v>15049</v>
      </c>
      <c r="J172" s="664"/>
      <c r="K172" s="664"/>
      <c r="L172" s="664"/>
      <c r="M172" s="664"/>
      <c r="N172" s="664">
        <v>2</v>
      </c>
      <c r="O172" s="664">
        <v>30144</v>
      </c>
      <c r="P172" s="677">
        <v>1.0015283407535385</v>
      </c>
      <c r="Q172" s="665">
        <v>15072</v>
      </c>
    </row>
    <row r="173" spans="1:17" ht="14.4" customHeight="1" x14ac:dyDescent="0.3">
      <c r="A173" s="660" t="s">
        <v>6834</v>
      </c>
      <c r="B173" s="661" t="s">
        <v>6835</v>
      </c>
      <c r="C173" s="661" t="s">
        <v>5737</v>
      </c>
      <c r="D173" s="661" t="s">
        <v>6948</v>
      </c>
      <c r="E173" s="661" t="s">
        <v>6949</v>
      </c>
      <c r="F173" s="664">
        <v>8</v>
      </c>
      <c r="G173" s="664">
        <v>30520</v>
      </c>
      <c r="H173" s="664">
        <v>1</v>
      </c>
      <c r="I173" s="664">
        <v>3815</v>
      </c>
      <c r="J173" s="664">
        <v>2</v>
      </c>
      <c r="K173" s="664">
        <v>7642</v>
      </c>
      <c r="L173" s="664">
        <v>0.25039318479685452</v>
      </c>
      <c r="M173" s="664">
        <v>3821</v>
      </c>
      <c r="N173" s="664">
        <v>9</v>
      </c>
      <c r="O173" s="664">
        <v>34416</v>
      </c>
      <c r="P173" s="677">
        <v>1.127653997378768</v>
      </c>
      <c r="Q173" s="665">
        <v>3824</v>
      </c>
    </row>
    <row r="174" spans="1:17" ht="14.4" customHeight="1" x14ac:dyDescent="0.3">
      <c r="A174" s="660" t="s">
        <v>6834</v>
      </c>
      <c r="B174" s="661" t="s">
        <v>6835</v>
      </c>
      <c r="C174" s="661" t="s">
        <v>5737</v>
      </c>
      <c r="D174" s="661" t="s">
        <v>6950</v>
      </c>
      <c r="E174" s="661" t="s">
        <v>6951</v>
      </c>
      <c r="F174" s="664">
        <v>2</v>
      </c>
      <c r="G174" s="664">
        <v>15670</v>
      </c>
      <c r="H174" s="664">
        <v>1</v>
      </c>
      <c r="I174" s="664">
        <v>7835</v>
      </c>
      <c r="J174" s="664"/>
      <c r="K174" s="664"/>
      <c r="L174" s="664"/>
      <c r="M174" s="664"/>
      <c r="N174" s="664">
        <v>6</v>
      </c>
      <c r="O174" s="664">
        <v>47118</v>
      </c>
      <c r="P174" s="677">
        <v>3.0068921506062538</v>
      </c>
      <c r="Q174" s="665">
        <v>7853</v>
      </c>
    </row>
    <row r="175" spans="1:17" ht="14.4" customHeight="1" x14ac:dyDescent="0.3">
      <c r="A175" s="660" t="s">
        <v>6834</v>
      </c>
      <c r="B175" s="661" t="s">
        <v>6835</v>
      </c>
      <c r="C175" s="661" t="s">
        <v>5737</v>
      </c>
      <c r="D175" s="661" t="s">
        <v>6952</v>
      </c>
      <c r="E175" s="661" t="s">
        <v>6953</v>
      </c>
      <c r="F175" s="664">
        <v>2</v>
      </c>
      <c r="G175" s="664">
        <v>2554</v>
      </c>
      <c r="H175" s="664">
        <v>1</v>
      </c>
      <c r="I175" s="664">
        <v>1277</v>
      </c>
      <c r="J175" s="664">
        <v>2</v>
      </c>
      <c r="K175" s="664">
        <v>2560</v>
      </c>
      <c r="L175" s="664">
        <v>1.0023492560689116</v>
      </c>
      <c r="M175" s="664">
        <v>1280</v>
      </c>
      <c r="N175" s="664"/>
      <c r="O175" s="664"/>
      <c r="P175" s="677"/>
      <c r="Q175" s="665"/>
    </row>
    <row r="176" spans="1:17" ht="14.4" customHeight="1" x14ac:dyDescent="0.3">
      <c r="A176" s="660" t="s">
        <v>6834</v>
      </c>
      <c r="B176" s="661" t="s">
        <v>6835</v>
      </c>
      <c r="C176" s="661" t="s">
        <v>5737</v>
      </c>
      <c r="D176" s="661" t="s">
        <v>6954</v>
      </c>
      <c r="E176" s="661" t="s">
        <v>6955</v>
      </c>
      <c r="F176" s="664">
        <v>2</v>
      </c>
      <c r="G176" s="664">
        <v>2328</v>
      </c>
      <c r="H176" s="664">
        <v>1</v>
      </c>
      <c r="I176" s="664">
        <v>1164</v>
      </c>
      <c r="J176" s="664">
        <v>2</v>
      </c>
      <c r="K176" s="664">
        <v>2332</v>
      </c>
      <c r="L176" s="664">
        <v>1.0017182130584192</v>
      </c>
      <c r="M176" s="664">
        <v>1166</v>
      </c>
      <c r="N176" s="664"/>
      <c r="O176" s="664"/>
      <c r="P176" s="677"/>
      <c r="Q176" s="665"/>
    </row>
    <row r="177" spans="1:17" ht="14.4" customHeight="1" x14ac:dyDescent="0.3">
      <c r="A177" s="660" t="s">
        <v>6834</v>
      </c>
      <c r="B177" s="661" t="s">
        <v>6835</v>
      </c>
      <c r="C177" s="661" t="s">
        <v>5737</v>
      </c>
      <c r="D177" s="661" t="s">
        <v>6956</v>
      </c>
      <c r="E177" s="661" t="s">
        <v>6957</v>
      </c>
      <c r="F177" s="664">
        <v>1</v>
      </c>
      <c r="G177" s="664">
        <v>5068</v>
      </c>
      <c r="H177" s="664">
        <v>1</v>
      </c>
      <c r="I177" s="664">
        <v>5068</v>
      </c>
      <c r="J177" s="664">
        <v>3</v>
      </c>
      <c r="K177" s="664">
        <v>15210</v>
      </c>
      <c r="L177" s="664">
        <v>3.0011838989739541</v>
      </c>
      <c r="M177" s="664">
        <v>5070</v>
      </c>
      <c r="N177" s="664">
        <v>1</v>
      </c>
      <c r="O177" s="664">
        <v>5076</v>
      </c>
      <c r="P177" s="677">
        <v>1.0015785319652724</v>
      </c>
      <c r="Q177" s="665">
        <v>5076</v>
      </c>
    </row>
    <row r="178" spans="1:17" ht="14.4" customHeight="1" x14ac:dyDescent="0.3">
      <c r="A178" s="660" t="s">
        <v>6834</v>
      </c>
      <c r="B178" s="661" t="s">
        <v>6835</v>
      </c>
      <c r="C178" s="661" t="s">
        <v>5737</v>
      </c>
      <c r="D178" s="661" t="s">
        <v>6958</v>
      </c>
      <c r="E178" s="661" t="s">
        <v>6959</v>
      </c>
      <c r="F178" s="664">
        <v>3</v>
      </c>
      <c r="G178" s="664">
        <v>23019</v>
      </c>
      <c r="H178" s="664">
        <v>1</v>
      </c>
      <c r="I178" s="664">
        <v>7673</v>
      </c>
      <c r="J178" s="664"/>
      <c r="K178" s="664"/>
      <c r="L178" s="664"/>
      <c r="M178" s="664"/>
      <c r="N178" s="664">
        <v>1</v>
      </c>
      <c r="O178" s="664">
        <v>7685</v>
      </c>
      <c r="P178" s="677">
        <v>0.33385464181762892</v>
      </c>
      <c r="Q178" s="665">
        <v>7685</v>
      </c>
    </row>
    <row r="179" spans="1:17" ht="14.4" customHeight="1" x14ac:dyDescent="0.3">
      <c r="A179" s="660" t="s">
        <v>6834</v>
      </c>
      <c r="B179" s="661" t="s">
        <v>6835</v>
      </c>
      <c r="C179" s="661" t="s">
        <v>5737</v>
      </c>
      <c r="D179" s="661" t="s">
        <v>6960</v>
      </c>
      <c r="E179" s="661" t="s">
        <v>6961</v>
      </c>
      <c r="F179" s="664">
        <v>1019</v>
      </c>
      <c r="G179" s="664">
        <v>176287</v>
      </c>
      <c r="H179" s="664">
        <v>1</v>
      </c>
      <c r="I179" s="664">
        <v>173</v>
      </c>
      <c r="J179" s="664">
        <v>1277</v>
      </c>
      <c r="K179" s="664">
        <v>221442</v>
      </c>
      <c r="L179" s="664">
        <v>1.2561448093166256</v>
      </c>
      <c r="M179" s="664">
        <v>173.40798747063431</v>
      </c>
      <c r="N179" s="664">
        <v>1278</v>
      </c>
      <c r="O179" s="664">
        <v>223650</v>
      </c>
      <c r="P179" s="677">
        <v>1.2686698395230505</v>
      </c>
      <c r="Q179" s="665">
        <v>175</v>
      </c>
    </row>
    <row r="180" spans="1:17" ht="14.4" customHeight="1" x14ac:dyDescent="0.3">
      <c r="A180" s="660" t="s">
        <v>6834</v>
      </c>
      <c r="B180" s="661" t="s">
        <v>6835</v>
      </c>
      <c r="C180" s="661" t="s">
        <v>5737</v>
      </c>
      <c r="D180" s="661" t="s">
        <v>6962</v>
      </c>
      <c r="E180" s="661" t="s">
        <v>6963</v>
      </c>
      <c r="F180" s="664">
        <v>9</v>
      </c>
      <c r="G180" s="664">
        <v>17964</v>
      </c>
      <c r="H180" s="664">
        <v>1</v>
      </c>
      <c r="I180" s="664">
        <v>1996</v>
      </c>
      <c r="J180" s="664">
        <v>23</v>
      </c>
      <c r="K180" s="664">
        <v>45938</v>
      </c>
      <c r="L180" s="664">
        <v>2.5572255622355824</v>
      </c>
      <c r="M180" s="664">
        <v>1997.304347826087</v>
      </c>
      <c r="N180" s="664">
        <v>28</v>
      </c>
      <c r="O180" s="664">
        <v>56028</v>
      </c>
      <c r="P180" s="677">
        <v>3.1189044756179025</v>
      </c>
      <c r="Q180" s="665">
        <v>2001</v>
      </c>
    </row>
    <row r="181" spans="1:17" ht="14.4" customHeight="1" x14ac:dyDescent="0.3">
      <c r="A181" s="660" t="s">
        <v>6834</v>
      </c>
      <c r="B181" s="661" t="s">
        <v>6835</v>
      </c>
      <c r="C181" s="661" t="s">
        <v>5737</v>
      </c>
      <c r="D181" s="661" t="s">
        <v>6964</v>
      </c>
      <c r="E181" s="661" t="s">
        <v>6965</v>
      </c>
      <c r="F181" s="664">
        <v>1</v>
      </c>
      <c r="G181" s="664">
        <v>2692</v>
      </c>
      <c r="H181" s="664">
        <v>1</v>
      </c>
      <c r="I181" s="664">
        <v>2692</v>
      </c>
      <c r="J181" s="664">
        <v>2</v>
      </c>
      <c r="K181" s="664">
        <v>5384</v>
      </c>
      <c r="L181" s="664">
        <v>2</v>
      </c>
      <c r="M181" s="664">
        <v>2692</v>
      </c>
      <c r="N181" s="664">
        <v>2</v>
      </c>
      <c r="O181" s="664">
        <v>5392</v>
      </c>
      <c r="P181" s="677">
        <v>2.0029717682020802</v>
      </c>
      <c r="Q181" s="665">
        <v>2696</v>
      </c>
    </row>
    <row r="182" spans="1:17" ht="14.4" customHeight="1" x14ac:dyDescent="0.3">
      <c r="A182" s="660" t="s">
        <v>6834</v>
      </c>
      <c r="B182" s="661" t="s">
        <v>6835</v>
      </c>
      <c r="C182" s="661" t="s">
        <v>5737</v>
      </c>
      <c r="D182" s="661" t="s">
        <v>6966</v>
      </c>
      <c r="E182" s="661" t="s">
        <v>6967</v>
      </c>
      <c r="F182" s="664"/>
      <c r="G182" s="664"/>
      <c r="H182" s="664"/>
      <c r="I182" s="664"/>
      <c r="J182" s="664"/>
      <c r="K182" s="664"/>
      <c r="L182" s="664"/>
      <c r="M182" s="664"/>
      <c r="N182" s="664">
        <v>1</v>
      </c>
      <c r="O182" s="664">
        <v>5188</v>
      </c>
      <c r="P182" s="677"/>
      <c r="Q182" s="665">
        <v>5188</v>
      </c>
    </row>
    <row r="183" spans="1:17" ht="14.4" customHeight="1" x14ac:dyDescent="0.3">
      <c r="A183" s="660" t="s">
        <v>6834</v>
      </c>
      <c r="B183" s="661" t="s">
        <v>6835</v>
      </c>
      <c r="C183" s="661" t="s">
        <v>5737</v>
      </c>
      <c r="D183" s="661" t="s">
        <v>6968</v>
      </c>
      <c r="E183" s="661" t="s">
        <v>6969</v>
      </c>
      <c r="F183" s="664">
        <v>3</v>
      </c>
      <c r="G183" s="664">
        <v>6228</v>
      </c>
      <c r="H183" s="664">
        <v>1</v>
      </c>
      <c r="I183" s="664">
        <v>2076</v>
      </c>
      <c r="J183" s="664"/>
      <c r="K183" s="664"/>
      <c r="L183" s="664"/>
      <c r="M183" s="664"/>
      <c r="N183" s="664">
        <v>3</v>
      </c>
      <c r="O183" s="664">
        <v>6246</v>
      </c>
      <c r="P183" s="677">
        <v>1.0028901734104045</v>
      </c>
      <c r="Q183" s="665">
        <v>2082</v>
      </c>
    </row>
    <row r="184" spans="1:17" ht="14.4" customHeight="1" x14ac:dyDescent="0.3">
      <c r="A184" s="660" t="s">
        <v>6834</v>
      </c>
      <c r="B184" s="661" t="s">
        <v>6835</v>
      </c>
      <c r="C184" s="661" t="s">
        <v>5737</v>
      </c>
      <c r="D184" s="661" t="s">
        <v>6970</v>
      </c>
      <c r="E184" s="661" t="s">
        <v>6971</v>
      </c>
      <c r="F184" s="664"/>
      <c r="G184" s="664"/>
      <c r="H184" s="664"/>
      <c r="I184" s="664"/>
      <c r="J184" s="664">
        <v>1</v>
      </c>
      <c r="K184" s="664">
        <v>193</v>
      </c>
      <c r="L184" s="664"/>
      <c r="M184" s="664">
        <v>193</v>
      </c>
      <c r="N184" s="664"/>
      <c r="O184" s="664"/>
      <c r="P184" s="677"/>
      <c r="Q184" s="665"/>
    </row>
    <row r="185" spans="1:17" ht="14.4" customHeight="1" x14ac:dyDescent="0.3">
      <c r="A185" s="660" t="s">
        <v>6834</v>
      </c>
      <c r="B185" s="661" t="s">
        <v>6835</v>
      </c>
      <c r="C185" s="661" t="s">
        <v>5737</v>
      </c>
      <c r="D185" s="661" t="s">
        <v>6972</v>
      </c>
      <c r="E185" s="661" t="s">
        <v>6973</v>
      </c>
      <c r="F185" s="664"/>
      <c r="G185" s="664"/>
      <c r="H185" s="664"/>
      <c r="I185" s="664"/>
      <c r="J185" s="664">
        <v>20</v>
      </c>
      <c r="K185" s="664">
        <v>3960</v>
      </c>
      <c r="L185" s="664"/>
      <c r="M185" s="664">
        <v>198</v>
      </c>
      <c r="N185" s="664"/>
      <c r="O185" s="664"/>
      <c r="P185" s="677"/>
      <c r="Q185" s="665"/>
    </row>
    <row r="186" spans="1:17" ht="14.4" customHeight="1" x14ac:dyDescent="0.3">
      <c r="A186" s="660" t="s">
        <v>6834</v>
      </c>
      <c r="B186" s="661" t="s">
        <v>6835</v>
      </c>
      <c r="C186" s="661" t="s">
        <v>5737</v>
      </c>
      <c r="D186" s="661" t="s">
        <v>6974</v>
      </c>
      <c r="E186" s="661" t="s">
        <v>6975</v>
      </c>
      <c r="F186" s="664">
        <v>4</v>
      </c>
      <c r="G186" s="664">
        <v>1660</v>
      </c>
      <c r="H186" s="664">
        <v>1</v>
      </c>
      <c r="I186" s="664">
        <v>415</v>
      </c>
      <c r="J186" s="664">
        <v>2</v>
      </c>
      <c r="K186" s="664">
        <v>832</v>
      </c>
      <c r="L186" s="664">
        <v>0.50120481927710847</v>
      </c>
      <c r="M186" s="664">
        <v>416</v>
      </c>
      <c r="N186" s="664"/>
      <c r="O186" s="664"/>
      <c r="P186" s="677"/>
      <c r="Q186" s="665"/>
    </row>
    <row r="187" spans="1:17" ht="14.4" customHeight="1" x14ac:dyDescent="0.3">
      <c r="A187" s="660" t="s">
        <v>6834</v>
      </c>
      <c r="B187" s="661" t="s">
        <v>6835</v>
      </c>
      <c r="C187" s="661" t="s">
        <v>5737</v>
      </c>
      <c r="D187" s="661" t="s">
        <v>6976</v>
      </c>
      <c r="E187" s="661" t="s">
        <v>6977</v>
      </c>
      <c r="F187" s="664">
        <v>1</v>
      </c>
      <c r="G187" s="664">
        <v>158</v>
      </c>
      <c r="H187" s="664">
        <v>1</v>
      </c>
      <c r="I187" s="664">
        <v>158</v>
      </c>
      <c r="J187" s="664">
        <v>1</v>
      </c>
      <c r="K187" s="664">
        <v>158</v>
      </c>
      <c r="L187" s="664">
        <v>1</v>
      </c>
      <c r="M187" s="664">
        <v>158</v>
      </c>
      <c r="N187" s="664">
        <v>1</v>
      </c>
      <c r="O187" s="664">
        <v>159</v>
      </c>
      <c r="P187" s="677">
        <v>1.0063291139240507</v>
      </c>
      <c r="Q187" s="665">
        <v>159</v>
      </c>
    </row>
    <row r="188" spans="1:17" ht="14.4" customHeight="1" x14ac:dyDescent="0.3">
      <c r="A188" s="660" t="s">
        <v>6834</v>
      </c>
      <c r="B188" s="661" t="s">
        <v>6835</v>
      </c>
      <c r="C188" s="661" t="s">
        <v>5737</v>
      </c>
      <c r="D188" s="661" t="s">
        <v>6978</v>
      </c>
      <c r="E188" s="661" t="s">
        <v>6979</v>
      </c>
      <c r="F188" s="664">
        <v>9</v>
      </c>
      <c r="G188" s="664">
        <v>19062</v>
      </c>
      <c r="H188" s="664">
        <v>1</v>
      </c>
      <c r="I188" s="664">
        <v>2118</v>
      </c>
      <c r="J188" s="664">
        <v>27</v>
      </c>
      <c r="K188" s="664">
        <v>57219</v>
      </c>
      <c r="L188" s="664">
        <v>3.0017311929493231</v>
      </c>
      <c r="M188" s="664">
        <v>2119.2222222222222</v>
      </c>
      <c r="N188" s="664">
        <v>24</v>
      </c>
      <c r="O188" s="664">
        <v>50952</v>
      </c>
      <c r="P188" s="677">
        <v>2.672961913755115</v>
      </c>
      <c r="Q188" s="665">
        <v>2123</v>
      </c>
    </row>
    <row r="189" spans="1:17" ht="14.4" customHeight="1" x14ac:dyDescent="0.3">
      <c r="A189" s="660" t="s">
        <v>6834</v>
      </c>
      <c r="B189" s="661" t="s">
        <v>6835</v>
      </c>
      <c r="C189" s="661" t="s">
        <v>5737</v>
      </c>
      <c r="D189" s="661" t="s">
        <v>6980</v>
      </c>
      <c r="E189" s="661" t="s">
        <v>6949</v>
      </c>
      <c r="F189" s="664">
        <v>8</v>
      </c>
      <c r="G189" s="664">
        <v>14912</v>
      </c>
      <c r="H189" s="664">
        <v>1</v>
      </c>
      <c r="I189" s="664">
        <v>1864</v>
      </c>
      <c r="J189" s="664">
        <v>3</v>
      </c>
      <c r="K189" s="664">
        <v>5598</v>
      </c>
      <c r="L189" s="664">
        <v>0.37540236051502146</v>
      </c>
      <c r="M189" s="664">
        <v>1866</v>
      </c>
      <c r="N189" s="664">
        <v>10</v>
      </c>
      <c r="O189" s="664">
        <v>18690</v>
      </c>
      <c r="P189" s="677">
        <v>1.2533530042918455</v>
      </c>
      <c r="Q189" s="665">
        <v>1869</v>
      </c>
    </row>
    <row r="190" spans="1:17" ht="14.4" customHeight="1" x14ac:dyDescent="0.3">
      <c r="A190" s="660" t="s">
        <v>6834</v>
      </c>
      <c r="B190" s="661" t="s">
        <v>6835</v>
      </c>
      <c r="C190" s="661" t="s">
        <v>5737</v>
      </c>
      <c r="D190" s="661" t="s">
        <v>6981</v>
      </c>
      <c r="E190" s="661" t="s">
        <v>6982</v>
      </c>
      <c r="F190" s="664">
        <v>7</v>
      </c>
      <c r="G190" s="664">
        <v>58688</v>
      </c>
      <c r="H190" s="664">
        <v>1</v>
      </c>
      <c r="I190" s="664">
        <v>8384</v>
      </c>
      <c r="J190" s="664">
        <v>2</v>
      </c>
      <c r="K190" s="664">
        <v>16779</v>
      </c>
      <c r="L190" s="664">
        <v>0.28590171755725191</v>
      </c>
      <c r="M190" s="664">
        <v>8389.5</v>
      </c>
      <c r="N190" s="664">
        <v>8</v>
      </c>
      <c r="O190" s="664">
        <v>67192</v>
      </c>
      <c r="P190" s="677">
        <v>1.1449018538713196</v>
      </c>
      <c r="Q190" s="665">
        <v>8399</v>
      </c>
    </row>
    <row r="191" spans="1:17" ht="14.4" customHeight="1" x14ac:dyDescent="0.3">
      <c r="A191" s="660" t="s">
        <v>6834</v>
      </c>
      <c r="B191" s="661" t="s">
        <v>6835</v>
      </c>
      <c r="C191" s="661" t="s">
        <v>5737</v>
      </c>
      <c r="D191" s="661" t="s">
        <v>6983</v>
      </c>
      <c r="E191" s="661" t="s">
        <v>6984</v>
      </c>
      <c r="F191" s="664"/>
      <c r="G191" s="664"/>
      <c r="H191" s="664"/>
      <c r="I191" s="664"/>
      <c r="J191" s="664"/>
      <c r="K191" s="664"/>
      <c r="L191" s="664"/>
      <c r="M191" s="664"/>
      <c r="N191" s="664">
        <v>1</v>
      </c>
      <c r="O191" s="664">
        <v>563</v>
      </c>
      <c r="P191" s="677"/>
      <c r="Q191" s="665">
        <v>563</v>
      </c>
    </row>
    <row r="192" spans="1:17" ht="14.4" customHeight="1" x14ac:dyDescent="0.3">
      <c r="A192" s="660" t="s">
        <v>6834</v>
      </c>
      <c r="B192" s="661" t="s">
        <v>6835</v>
      </c>
      <c r="C192" s="661" t="s">
        <v>5737</v>
      </c>
      <c r="D192" s="661" t="s">
        <v>6985</v>
      </c>
      <c r="E192" s="661" t="s">
        <v>6986</v>
      </c>
      <c r="F192" s="664"/>
      <c r="G192" s="664"/>
      <c r="H192" s="664"/>
      <c r="I192" s="664"/>
      <c r="J192" s="664"/>
      <c r="K192" s="664"/>
      <c r="L192" s="664"/>
      <c r="M192" s="664"/>
      <c r="N192" s="664">
        <v>2</v>
      </c>
      <c r="O192" s="664">
        <v>688</v>
      </c>
      <c r="P192" s="677"/>
      <c r="Q192" s="665">
        <v>344</v>
      </c>
    </row>
    <row r="193" spans="1:17" ht="14.4" customHeight="1" x14ac:dyDescent="0.3">
      <c r="A193" s="660" t="s">
        <v>6987</v>
      </c>
      <c r="B193" s="661" t="s">
        <v>6988</v>
      </c>
      <c r="C193" s="661" t="s">
        <v>5737</v>
      </c>
      <c r="D193" s="661" t="s">
        <v>6989</v>
      </c>
      <c r="E193" s="661" t="s">
        <v>6990</v>
      </c>
      <c r="F193" s="664">
        <v>365</v>
      </c>
      <c r="G193" s="664">
        <v>74095</v>
      </c>
      <c r="H193" s="664">
        <v>1</v>
      </c>
      <c r="I193" s="664">
        <v>203</v>
      </c>
      <c r="J193" s="664">
        <v>426</v>
      </c>
      <c r="K193" s="664">
        <v>86892</v>
      </c>
      <c r="L193" s="664">
        <v>1.172710709224644</v>
      </c>
      <c r="M193" s="664">
        <v>203.97183098591549</v>
      </c>
      <c r="N193" s="664">
        <v>388</v>
      </c>
      <c r="O193" s="664">
        <v>79928</v>
      </c>
      <c r="P193" s="677">
        <v>1.0787232606788582</v>
      </c>
      <c r="Q193" s="665">
        <v>206</v>
      </c>
    </row>
    <row r="194" spans="1:17" ht="14.4" customHeight="1" x14ac:dyDescent="0.3">
      <c r="A194" s="660" t="s">
        <v>6987</v>
      </c>
      <c r="B194" s="661" t="s">
        <v>6988</v>
      </c>
      <c r="C194" s="661" t="s">
        <v>5737</v>
      </c>
      <c r="D194" s="661" t="s">
        <v>6991</v>
      </c>
      <c r="E194" s="661" t="s">
        <v>6990</v>
      </c>
      <c r="F194" s="664"/>
      <c r="G194" s="664"/>
      <c r="H194" s="664"/>
      <c r="I194" s="664"/>
      <c r="J194" s="664">
        <v>2</v>
      </c>
      <c r="K194" s="664">
        <v>170</v>
      </c>
      <c r="L194" s="664"/>
      <c r="M194" s="664">
        <v>85</v>
      </c>
      <c r="N194" s="664"/>
      <c r="O194" s="664"/>
      <c r="P194" s="677"/>
      <c r="Q194" s="665"/>
    </row>
    <row r="195" spans="1:17" ht="14.4" customHeight="1" x14ac:dyDescent="0.3">
      <c r="A195" s="660" t="s">
        <v>6987</v>
      </c>
      <c r="B195" s="661" t="s">
        <v>6988</v>
      </c>
      <c r="C195" s="661" t="s">
        <v>5737</v>
      </c>
      <c r="D195" s="661" t="s">
        <v>6992</v>
      </c>
      <c r="E195" s="661" t="s">
        <v>6993</v>
      </c>
      <c r="F195" s="664">
        <v>184</v>
      </c>
      <c r="G195" s="664">
        <v>53728</v>
      </c>
      <c r="H195" s="664">
        <v>1</v>
      </c>
      <c r="I195" s="664">
        <v>292</v>
      </c>
      <c r="J195" s="664">
        <v>304</v>
      </c>
      <c r="K195" s="664">
        <v>89002</v>
      </c>
      <c r="L195" s="664">
        <v>1.656529184038118</v>
      </c>
      <c r="M195" s="664">
        <v>292.76973684210526</v>
      </c>
      <c r="N195" s="664">
        <v>282</v>
      </c>
      <c r="O195" s="664">
        <v>83190</v>
      </c>
      <c r="P195" s="677">
        <v>1.548354675402025</v>
      </c>
      <c r="Q195" s="665">
        <v>295</v>
      </c>
    </row>
    <row r="196" spans="1:17" ht="14.4" customHeight="1" x14ac:dyDescent="0.3">
      <c r="A196" s="660" t="s">
        <v>6987</v>
      </c>
      <c r="B196" s="661" t="s">
        <v>6988</v>
      </c>
      <c r="C196" s="661" t="s">
        <v>5737</v>
      </c>
      <c r="D196" s="661" t="s">
        <v>6994</v>
      </c>
      <c r="E196" s="661" t="s">
        <v>6995</v>
      </c>
      <c r="F196" s="664"/>
      <c r="G196" s="664"/>
      <c r="H196" s="664"/>
      <c r="I196" s="664"/>
      <c r="J196" s="664">
        <v>3</v>
      </c>
      <c r="K196" s="664">
        <v>279</v>
      </c>
      <c r="L196" s="664"/>
      <c r="M196" s="664">
        <v>93</v>
      </c>
      <c r="N196" s="664">
        <v>9</v>
      </c>
      <c r="O196" s="664">
        <v>855</v>
      </c>
      <c r="P196" s="677"/>
      <c r="Q196" s="665">
        <v>95</v>
      </c>
    </row>
    <row r="197" spans="1:17" ht="14.4" customHeight="1" x14ac:dyDescent="0.3">
      <c r="A197" s="660" t="s">
        <v>6987</v>
      </c>
      <c r="B197" s="661" t="s">
        <v>6988</v>
      </c>
      <c r="C197" s="661" t="s">
        <v>5737</v>
      </c>
      <c r="D197" s="661" t="s">
        <v>6996</v>
      </c>
      <c r="E197" s="661" t="s">
        <v>6997</v>
      </c>
      <c r="F197" s="664">
        <v>267</v>
      </c>
      <c r="G197" s="664">
        <v>35778</v>
      </c>
      <c r="H197" s="664">
        <v>1</v>
      </c>
      <c r="I197" s="664">
        <v>134</v>
      </c>
      <c r="J197" s="664">
        <v>320</v>
      </c>
      <c r="K197" s="664">
        <v>43008</v>
      </c>
      <c r="L197" s="664">
        <v>1.202079490189502</v>
      </c>
      <c r="M197" s="664">
        <v>134.4</v>
      </c>
      <c r="N197" s="664">
        <v>344</v>
      </c>
      <c r="O197" s="664">
        <v>46440</v>
      </c>
      <c r="P197" s="677">
        <v>1.2980043602213651</v>
      </c>
      <c r="Q197" s="665">
        <v>135</v>
      </c>
    </row>
    <row r="198" spans="1:17" ht="14.4" customHeight="1" x14ac:dyDescent="0.3">
      <c r="A198" s="660" t="s">
        <v>6987</v>
      </c>
      <c r="B198" s="661" t="s">
        <v>6988</v>
      </c>
      <c r="C198" s="661" t="s">
        <v>5737</v>
      </c>
      <c r="D198" s="661" t="s">
        <v>6998</v>
      </c>
      <c r="E198" s="661" t="s">
        <v>6997</v>
      </c>
      <c r="F198" s="664">
        <v>1</v>
      </c>
      <c r="G198" s="664">
        <v>175</v>
      </c>
      <c r="H198" s="664">
        <v>1</v>
      </c>
      <c r="I198" s="664">
        <v>175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6987</v>
      </c>
      <c r="B199" s="661" t="s">
        <v>6988</v>
      </c>
      <c r="C199" s="661" t="s">
        <v>5737</v>
      </c>
      <c r="D199" s="661" t="s">
        <v>6999</v>
      </c>
      <c r="E199" s="661" t="s">
        <v>7000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620</v>
      </c>
      <c r="P199" s="677"/>
      <c r="Q199" s="665">
        <v>620</v>
      </c>
    </row>
    <row r="200" spans="1:17" ht="14.4" customHeight="1" x14ac:dyDescent="0.3">
      <c r="A200" s="660" t="s">
        <v>6987</v>
      </c>
      <c r="B200" s="661" t="s">
        <v>6988</v>
      </c>
      <c r="C200" s="661" t="s">
        <v>5737</v>
      </c>
      <c r="D200" s="661" t="s">
        <v>7001</v>
      </c>
      <c r="E200" s="661" t="s">
        <v>7002</v>
      </c>
      <c r="F200" s="664">
        <v>9</v>
      </c>
      <c r="G200" s="664">
        <v>1431</v>
      </c>
      <c r="H200" s="664">
        <v>1</v>
      </c>
      <c r="I200" s="664">
        <v>159</v>
      </c>
      <c r="J200" s="664">
        <v>10</v>
      </c>
      <c r="K200" s="664">
        <v>1594</v>
      </c>
      <c r="L200" s="664">
        <v>1.1139063591893781</v>
      </c>
      <c r="M200" s="664">
        <v>159.4</v>
      </c>
      <c r="N200" s="664">
        <v>7</v>
      </c>
      <c r="O200" s="664">
        <v>1127</v>
      </c>
      <c r="P200" s="677">
        <v>0.78756114605171212</v>
      </c>
      <c r="Q200" s="665">
        <v>161</v>
      </c>
    </row>
    <row r="201" spans="1:17" ht="14.4" customHeight="1" x14ac:dyDescent="0.3">
      <c r="A201" s="660" t="s">
        <v>6987</v>
      </c>
      <c r="B201" s="661" t="s">
        <v>6988</v>
      </c>
      <c r="C201" s="661" t="s">
        <v>5737</v>
      </c>
      <c r="D201" s="661" t="s">
        <v>7003</v>
      </c>
      <c r="E201" s="661" t="s">
        <v>7004</v>
      </c>
      <c r="F201" s="664">
        <v>4</v>
      </c>
      <c r="G201" s="664">
        <v>1528</v>
      </c>
      <c r="H201" s="664">
        <v>1</v>
      </c>
      <c r="I201" s="664">
        <v>382</v>
      </c>
      <c r="J201" s="664">
        <v>16</v>
      </c>
      <c r="K201" s="664">
        <v>6121</v>
      </c>
      <c r="L201" s="664">
        <v>4.0058900523560208</v>
      </c>
      <c r="M201" s="664">
        <v>382.5625</v>
      </c>
      <c r="N201" s="664">
        <v>5</v>
      </c>
      <c r="O201" s="664">
        <v>1915</v>
      </c>
      <c r="P201" s="677">
        <v>1.2532722513089005</v>
      </c>
      <c r="Q201" s="665">
        <v>383</v>
      </c>
    </row>
    <row r="202" spans="1:17" ht="14.4" customHeight="1" x14ac:dyDescent="0.3">
      <c r="A202" s="660" t="s">
        <v>6987</v>
      </c>
      <c r="B202" s="661" t="s">
        <v>6988</v>
      </c>
      <c r="C202" s="661" t="s">
        <v>5737</v>
      </c>
      <c r="D202" s="661" t="s">
        <v>7005</v>
      </c>
      <c r="E202" s="661" t="s">
        <v>7006</v>
      </c>
      <c r="F202" s="664">
        <v>40</v>
      </c>
      <c r="G202" s="664">
        <v>10480</v>
      </c>
      <c r="H202" s="664">
        <v>1</v>
      </c>
      <c r="I202" s="664">
        <v>262</v>
      </c>
      <c r="J202" s="664">
        <v>71</v>
      </c>
      <c r="K202" s="664">
        <v>18698</v>
      </c>
      <c r="L202" s="664">
        <v>1.7841603053435116</v>
      </c>
      <c r="M202" s="664">
        <v>263.35211267605632</v>
      </c>
      <c r="N202" s="664">
        <v>42</v>
      </c>
      <c r="O202" s="664">
        <v>11172</v>
      </c>
      <c r="P202" s="677">
        <v>1.0660305343511451</v>
      </c>
      <c r="Q202" s="665">
        <v>266</v>
      </c>
    </row>
    <row r="203" spans="1:17" ht="14.4" customHeight="1" x14ac:dyDescent="0.3">
      <c r="A203" s="660" t="s">
        <v>6987</v>
      </c>
      <c r="B203" s="661" t="s">
        <v>6988</v>
      </c>
      <c r="C203" s="661" t="s">
        <v>5737</v>
      </c>
      <c r="D203" s="661" t="s">
        <v>7007</v>
      </c>
      <c r="E203" s="661" t="s">
        <v>7008</v>
      </c>
      <c r="F203" s="664">
        <v>49</v>
      </c>
      <c r="G203" s="664">
        <v>6909</v>
      </c>
      <c r="H203" s="664">
        <v>1</v>
      </c>
      <c r="I203" s="664">
        <v>141</v>
      </c>
      <c r="J203" s="664">
        <v>78</v>
      </c>
      <c r="K203" s="664">
        <v>10998</v>
      </c>
      <c r="L203" s="664">
        <v>1.5918367346938775</v>
      </c>
      <c r="M203" s="664">
        <v>141</v>
      </c>
      <c r="N203" s="664">
        <v>89</v>
      </c>
      <c r="O203" s="664">
        <v>12549</v>
      </c>
      <c r="P203" s="677">
        <v>1.8163265306122449</v>
      </c>
      <c r="Q203" s="665">
        <v>141</v>
      </c>
    </row>
    <row r="204" spans="1:17" ht="14.4" customHeight="1" x14ac:dyDescent="0.3">
      <c r="A204" s="660" t="s">
        <v>6987</v>
      </c>
      <c r="B204" s="661" t="s">
        <v>6988</v>
      </c>
      <c r="C204" s="661" t="s">
        <v>5737</v>
      </c>
      <c r="D204" s="661" t="s">
        <v>7009</v>
      </c>
      <c r="E204" s="661" t="s">
        <v>7008</v>
      </c>
      <c r="F204" s="664">
        <v>267</v>
      </c>
      <c r="G204" s="664">
        <v>20826</v>
      </c>
      <c r="H204" s="664">
        <v>1</v>
      </c>
      <c r="I204" s="664">
        <v>78</v>
      </c>
      <c r="J204" s="664">
        <v>320</v>
      </c>
      <c r="K204" s="664">
        <v>24960</v>
      </c>
      <c r="L204" s="664">
        <v>1.1985018726591761</v>
      </c>
      <c r="M204" s="664">
        <v>78</v>
      </c>
      <c r="N204" s="664">
        <v>344</v>
      </c>
      <c r="O204" s="664">
        <v>26832</v>
      </c>
      <c r="P204" s="677">
        <v>1.2883895131086143</v>
      </c>
      <c r="Q204" s="665">
        <v>78</v>
      </c>
    </row>
    <row r="205" spans="1:17" ht="14.4" customHeight="1" x14ac:dyDescent="0.3">
      <c r="A205" s="660" t="s">
        <v>6987</v>
      </c>
      <c r="B205" s="661" t="s">
        <v>6988</v>
      </c>
      <c r="C205" s="661" t="s">
        <v>5737</v>
      </c>
      <c r="D205" s="661" t="s">
        <v>7010</v>
      </c>
      <c r="E205" s="661" t="s">
        <v>7011</v>
      </c>
      <c r="F205" s="664">
        <v>49</v>
      </c>
      <c r="G205" s="664">
        <v>14847</v>
      </c>
      <c r="H205" s="664">
        <v>1</v>
      </c>
      <c r="I205" s="664">
        <v>303</v>
      </c>
      <c r="J205" s="664">
        <v>77</v>
      </c>
      <c r="K205" s="664">
        <v>23445</v>
      </c>
      <c r="L205" s="664">
        <v>1.5791068902808649</v>
      </c>
      <c r="M205" s="664">
        <v>304.48051948051949</v>
      </c>
      <c r="N205" s="664">
        <v>89</v>
      </c>
      <c r="O205" s="664">
        <v>27323</v>
      </c>
      <c r="P205" s="677">
        <v>1.8403044386071261</v>
      </c>
      <c r="Q205" s="665">
        <v>307</v>
      </c>
    </row>
    <row r="206" spans="1:17" ht="14.4" customHeight="1" x14ac:dyDescent="0.3">
      <c r="A206" s="660" t="s">
        <v>6987</v>
      </c>
      <c r="B206" s="661" t="s">
        <v>6988</v>
      </c>
      <c r="C206" s="661" t="s">
        <v>5737</v>
      </c>
      <c r="D206" s="661" t="s">
        <v>7012</v>
      </c>
      <c r="E206" s="661" t="s">
        <v>7013</v>
      </c>
      <c r="F206" s="664">
        <v>8</v>
      </c>
      <c r="G206" s="664">
        <v>3888</v>
      </c>
      <c r="H206" s="664">
        <v>1</v>
      </c>
      <c r="I206" s="664">
        <v>486</v>
      </c>
      <c r="J206" s="664">
        <v>18</v>
      </c>
      <c r="K206" s="664">
        <v>8755</v>
      </c>
      <c r="L206" s="664">
        <v>2.2518004115226335</v>
      </c>
      <c r="M206" s="664">
        <v>486.38888888888891</v>
      </c>
      <c r="N206" s="664">
        <v>35</v>
      </c>
      <c r="O206" s="664">
        <v>17045</v>
      </c>
      <c r="P206" s="677">
        <v>4.3840020576131691</v>
      </c>
      <c r="Q206" s="665">
        <v>487</v>
      </c>
    </row>
    <row r="207" spans="1:17" ht="14.4" customHeight="1" x14ac:dyDescent="0.3">
      <c r="A207" s="660" t="s">
        <v>6987</v>
      </c>
      <c r="B207" s="661" t="s">
        <v>6988</v>
      </c>
      <c r="C207" s="661" t="s">
        <v>5737</v>
      </c>
      <c r="D207" s="661" t="s">
        <v>7014</v>
      </c>
      <c r="E207" s="661" t="s">
        <v>7015</v>
      </c>
      <c r="F207" s="664">
        <v>185</v>
      </c>
      <c r="G207" s="664">
        <v>29600</v>
      </c>
      <c r="H207" s="664">
        <v>1</v>
      </c>
      <c r="I207" s="664">
        <v>160</v>
      </c>
      <c r="J207" s="664">
        <v>184</v>
      </c>
      <c r="K207" s="664">
        <v>29509</v>
      </c>
      <c r="L207" s="664">
        <v>0.99692567567567569</v>
      </c>
      <c r="M207" s="664">
        <v>160.375</v>
      </c>
      <c r="N207" s="664">
        <v>200</v>
      </c>
      <c r="O207" s="664">
        <v>32200</v>
      </c>
      <c r="P207" s="677">
        <v>1.0878378378378379</v>
      </c>
      <c r="Q207" s="665">
        <v>161</v>
      </c>
    </row>
    <row r="208" spans="1:17" ht="14.4" customHeight="1" x14ac:dyDescent="0.3">
      <c r="A208" s="660" t="s">
        <v>6987</v>
      </c>
      <c r="B208" s="661" t="s">
        <v>6988</v>
      </c>
      <c r="C208" s="661" t="s">
        <v>5737</v>
      </c>
      <c r="D208" s="661" t="s">
        <v>7016</v>
      </c>
      <c r="E208" s="661" t="s">
        <v>6990</v>
      </c>
      <c r="F208" s="664">
        <v>698</v>
      </c>
      <c r="G208" s="664">
        <v>48860</v>
      </c>
      <c r="H208" s="664">
        <v>1</v>
      </c>
      <c r="I208" s="664">
        <v>70</v>
      </c>
      <c r="J208" s="664">
        <v>830</v>
      </c>
      <c r="K208" s="664">
        <v>58450</v>
      </c>
      <c r="L208" s="664">
        <v>1.1962750716332378</v>
      </c>
      <c r="M208" s="664">
        <v>70.421686746987959</v>
      </c>
      <c r="N208" s="664">
        <v>828</v>
      </c>
      <c r="O208" s="664">
        <v>58788</v>
      </c>
      <c r="P208" s="677">
        <v>1.2031927957429389</v>
      </c>
      <c r="Q208" s="665">
        <v>71</v>
      </c>
    </row>
    <row r="209" spans="1:17" ht="14.4" customHeight="1" x14ac:dyDescent="0.3">
      <c r="A209" s="660" t="s">
        <v>6987</v>
      </c>
      <c r="B209" s="661" t="s">
        <v>6988</v>
      </c>
      <c r="C209" s="661" t="s">
        <v>5737</v>
      </c>
      <c r="D209" s="661" t="s">
        <v>7017</v>
      </c>
      <c r="E209" s="661" t="s">
        <v>7018</v>
      </c>
      <c r="F209" s="664">
        <v>6</v>
      </c>
      <c r="G209" s="664">
        <v>7134</v>
      </c>
      <c r="H209" s="664">
        <v>1</v>
      </c>
      <c r="I209" s="664">
        <v>1189</v>
      </c>
      <c r="J209" s="664">
        <v>13</v>
      </c>
      <c r="K209" s="664">
        <v>15473</v>
      </c>
      <c r="L209" s="664">
        <v>2.1689094477151669</v>
      </c>
      <c r="M209" s="664">
        <v>1190.2307692307693</v>
      </c>
      <c r="N209" s="664">
        <v>8</v>
      </c>
      <c r="O209" s="664">
        <v>9560</v>
      </c>
      <c r="P209" s="677">
        <v>1.3400616764788338</v>
      </c>
      <c r="Q209" s="665">
        <v>1195</v>
      </c>
    </row>
    <row r="210" spans="1:17" ht="14.4" customHeight="1" x14ac:dyDescent="0.3">
      <c r="A210" s="660" t="s">
        <v>6987</v>
      </c>
      <c r="B210" s="661" t="s">
        <v>6988</v>
      </c>
      <c r="C210" s="661" t="s">
        <v>5737</v>
      </c>
      <c r="D210" s="661" t="s">
        <v>7019</v>
      </c>
      <c r="E210" s="661" t="s">
        <v>7020</v>
      </c>
      <c r="F210" s="664">
        <v>7</v>
      </c>
      <c r="G210" s="664">
        <v>756</v>
      </c>
      <c r="H210" s="664">
        <v>1</v>
      </c>
      <c r="I210" s="664">
        <v>108</v>
      </c>
      <c r="J210" s="664">
        <v>8</v>
      </c>
      <c r="K210" s="664">
        <v>867</v>
      </c>
      <c r="L210" s="664">
        <v>1.1468253968253967</v>
      </c>
      <c r="M210" s="664">
        <v>108.375</v>
      </c>
      <c r="N210" s="664">
        <v>7</v>
      </c>
      <c r="O210" s="664">
        <v>770</v>
      </c>
      <c r="P210" s="677">
        <v>1.0185185185185186</v>
      </c>
      <c r="Q210" s="665">
        <v>110</v>
      </c>
    </row>
    <row r="211" spans="1:17" ht="14.4" customHeight="1" x14ac:dyDescent="0.3">
      <c r="A211" s="660" t="s">
        <v>7021</v>
      </c>
      <c r="B211" s="661" t="s">
        <v>7022</v>
      </c>
      <c r="C211" s="661" t="s">
        <v>5737</v>
      </c>
      <c r="D211" s="661" t="s">
        <v>7023</v>
      </c>
      <c r="E211" s="661" t="s">
        <v>7024</v>
      </c>
      <c r="F211" s="664">
        <v>28</v>
      </c>
      <c r="G211" s="664">
        <v>1484</v>
      </c>
      <c r="H211" s="664">
        <v>1</v>
      </c>
      <c r="I211" s="664">
        <v>53</v>
      </c>
      <c r="J211" s="664">
        <v>22</v>
      </c>
      <c r="K211" s="664">
        <v>1182</v>
      </c>
      <c r="L211" s="664">
        <v>0.79649595687331531</v>
      </c>
      <c r="M211" s="664">
        <v>53.727272727272727</v>
      </c>
      <c r="N211" s="664">
        <v>38</v>
      </c>
      <c r="O211" s="664">
        <v>2052</v>
      </c>
      <c r="P211" s="677">
        <v>1.3827493261455526</v>
      </c>
      <c r="Q211" s="665">
        <v>54</v>
      </c>
    </row>
    <row r="212" spans="1:17" ht="14.4" customHeight="1" x14ac:dyDescent="0.3">
      <c r="A212" s="660" t="s">
        <v>7021</v>
      </c>
      <c r="B212" s="661" t="s">
        <v>7022</v>
      </c>
      <c r="C212" s="661" t="s">
        <v>5737</v>
      </c>
      <c r="D212" s="661" t="s">
        <v>7025</v>
      </c>
      <c r="E212" s="661" t="s">
        <v>7026</v>
      </c>
      <c r="F212" s="664">
        <v>4</v>
      </c>
      <c r="G212" s="664">
        <v>484</v>
      </c>
      <c r="H212" s="664">
        <v>1</v>
      </c>
      <c r="I212" s="664">
        <v>121</v>
      </c>
      <c r="J212" s="664">
        <v>20</v>
      </c>
      <c r="K212" s="664">
        <v>2428</v>
      </c>
      <c r="L212" s="664">
        <v>5.0165289256198351</v>
      </c>
      <c r="M212" s="664">
        <v>121.4</v>
      </c>
      <c r="N212" s="664">
        <v>8</v>
      </c>
      <c r="O212" s="664">
        <v>984</v>
      </c>
      <c r="P212" s="677">
        <v>2.0330578512396693</v>
      </c>
      <c r="Q212" s="665">
        <v>123</v>
      </c>
    </row>
    <row r="213" spans="1:17" ht="14.4" customHeight="1" x14ac:dyDescent="0.3">
      <c r="A213" s="660" t="s">
        <v>7021</v>
      </c>
      <c r="B213" s="661" t="s">
        <v>7022</v>
      </c>
      <c r="C213" s="661" t="s">
        <v>5737</v>
      </c>
      <c r="D213" s="661" t="s">
        <v>7027</v>
      </c>
      <c r="E213" s="661" t="s">
        <v>7028</v>
      </c>
      <c r="F213" s="664"/>
      <c r="G213" s="664"/>
      <c r="H213" s="664"/>
      <c r="I213" s="664"/>
      <c r="J213" s="664"/>
      <c r="K213" s="664"/>
      <c r="L213" s="664"/>
      <c r="M213" s="664"/>
      <c r="N213" s="664">
        <v>1</v>
      </c>
      <c r="O213" s="664">
        <v>177</v>
      </c>
      <c r="P213" s="677"/>
      <c r="Q213" s="665">
        <v>177</v>
      </c>
    </row>
    <row r="214" spans="1:17" ht="14.4" customHeight="1" x14ac:dyDescent="0.3">
      <c r="A214" s="660" t="s">
        <v>7021</v>
      </c>
      <c r="B214" s="661" t="s">
        <v>7022</v>
      </c>
      <c r="C214" s="661" t="s">
        <v>5737</v>
      </c>
      <c r="D214" s="661" t="s">
        <v>7029</v>
      </c>
      <c r="E214" s="661" t="s">
        <v>7030</v>
      </c>
      <c r="F214" s="664">
        <v>6</v>
      </c>
      <c r="G214" s="664">
        <v>1008</v>
      </c>
      <c r="H214" s="664">
        <v>1</v>
      </c>
      <c r="I214" s="664">
        <v>168</v>
      </c>
      <c r="J214" s="664">
        <v>3</v>
      </c>
      <c r="K214" s="664">
        <v>504</v>
      </c>
      <c r="L214" s="664">
        <v>0.5</v>
      </c>
      <c r="M214" s="664">
        <v>168</v>
      </c>
      <c r="N214" s="664">
        <v>11</v>
      </c>
      <c r="O214" s="664">
        <v>1892</v>
      </c>
      <c r="P214" s="677">
        <v>1.876984126984127</v>
      </c>
      <c r="Q214" s="665">
        <v>172</v>
      </c>
    </row>
    <row r="215" spans="1:17" ht="14.4" customHeight="1" x14ac:dyDescent="0.3">
      <c r="A215" s="660" t="s">
        <v>7021</v>
      </c>
      <c r="B215" s="661" t="s">
        <v>7022</v>
      </c>
      <c r="C215" s="661" t="s">
        <v>5737</v>
      </c>
      <c r="D215" s="661" t="s">
        <v>7031</v>
      </c>
      <c r="E215" s="661" t="s">
        <v>7032</v>
      </c>
      <c r="F215" s="664">
        <v>19</v>
      </c>
      <c r="G215" s="664">
        <v>6004</v>
      </c>
      <c r="H215" s="664">
        <v>1</v>
      </c>
      <c r="I215" s="664">
        <v>316</v>
      </c>
      <c r="J215" s="664">
        <v>21</v>
      </c>
      <c r="K215" s="664">
        <v>6660</v>
      </c>
      <c r="L215" s="664">
        <v>1.1092604930046635</v>
      </c>
      <c r="M215" s="664">
        <v>317.14285714285717</v>
      </c>
      <c r="N215" s="664">
        <v>40</v>
      </c>
      <c r="O215" s="664">
        <v>12880</v>
      </c>
      <c r="P215" s="677">
        <v>2.145236508994004</v>
      </c>
      <c r="Q215" s="665">
        <v>322</v>
      </c>
    </row>
    <row r="216" spans="1:17" ht="14.4" customHeight="1" x14ac:dyDescent="0.3">
      <c r="A216" s="660" t="s">
        <v>7021</v>
      </c>
      <c r="B216" s="661" t="s">
        <v>7022</v>
      </c>
      <c r="C216" s="661" t="s">
        <v>5737</v>
      </c>
      <c r="D216" s="661" t="s">
        <v>7033</v>
      </c>
      <c r="E216" s="661" t="s">
        <v>7034</v>
      </c>
      <c r="F216" s="664">
        <v>1</v>
      </c>
      <c r="G216" s="664">
        <v>338</v>
      </c>
      <c r="H216" s="664">
        <v>1</v>
      </c>
      <c r="I216" s="664">
        <v>338</v>
      </c>
      <c r="J216" s="664">
        <v>37</v>
      </c>
      <c r="K216" s="664">
        <v>12580</v>
      </c>
      <c r="L216" s="664">
        <v>37.218934911242606</v>
      </c>
      <c r="M216" s="664">
        <v>340</v>
      </c>
      <c r="N216" s="664">
        <v>33</v>
      </c>
      <c r="O216" s="664">
        <v>11253</v>
      </c>
      <c r="P216" s="677">
        <v>33.292899408284022</v>
      </c>
      <c r="Q216" s="665">
        <v>341</v>
      </c>
    </row>
    <row r="217" spans="1:17" ht="14.4" customHeight="1" x14ac:dyDescent="0.3">
      <c r="A217" s="660" t="s">
        <v>7021</v>
      </c>
      <c r="B217" s="661" t="s">
        <v>7022</v>
      </c>
      <c r="C217" s="661" t="s">
        <v>5737</v>
      </c>
      <c r="D217" s="661" t="s">
        <v>7035</v>
      </c>
      <c r="E217" s="661" t="s">
        <v>7036</v>
      </c>
      <c r="F217" s="664">
        <v>1</v>
      </c>
      <c r="G217" s="664">
        <v>365</v>
      </c>
      <c r="H217" s="664">
        <v>1</v>
      </c>
      <c r="I217" s="664">
        <v>365</v>
      </c>
      <c r="J217" s="664">
        <v>1</v>
      </c>
      <c r="K217" s="664">
        <v>373</v>
      </c>
      <c r="L217" s="664">
        <v>1.021917808219178</v>
      </c>
      <c r="M217" s="664">
        <v>373</v>
      </c>
      <c r="N217" s="664"/>
      <c r="O217" s="664"/>
      <c r="P217" s="677"/>
      <c r="Q217" s="665"/>
    </row>
    <row r="218" spans="1:17" ht="14.4" customHeight="1" x14ac:dyDescent="0.3">
      <c r="A218" s="660" t="s">
        <v>7021</v>
      </c>
      <c r="B218" s="661" t="s">
        <v>7022</v>
      </c>
      <c r="C218" s="661" t="s">
        <v>5737</v>
      </c>
      <c r="D218" s="661" t="s">
        <v>6631</v>
      </c>
      <c r="E218" s="661" t="s">
        <v>6632</v>
      </c>
      <c r="F218" s="664">
        <v>1</v>
      </c>
      <c r="G218" s="664">
        <v>664</v>
      </c>
      <c r="H218" s="664">
        <v>1</v>
      </c>
      <c r="I218" s="664">
        <v>664</v>
      </c>
      <c r="J218" s="664">
        <v>1</v>
      </c>
      <c r="K218" s="664">
        <v>672</v>
      </c>
      <c r="L218" s="664">
        <v>1.0120481927710843</v>
      </c>
      <c r="M218" s="664">
        <v>672</v>
      </c>
      <c r="N218" s="664"/>
      <c r="O218" s="664"/>
      <c r="P218" s="677"/>
      <c r="Q218" s="665"/>
    </row>
    <row r="219" spans="1:17" ht="14.4" customHeight="1" x14ac:dyDescent="0.3">
      <c r="A219" s="660" t="s">
        <v>7021</v>
      </c>
      <c r="B219" s="661" t="s">
        <v>7022</v>
      </c>
      <c r="C219" s="661" t="s">
        <v>5737</v>
      </c>
      <c r="D219" s="661" t="s">
        <v>7037</v>
      </c>
      <c r="E219" s="661" t="s">
        <v>7038</v>
      </c>
      <c r="F219" s="664">
        <v>8</v>
      </c>
      <c r="G219" s="664">
        <v>2248</v>
      </c>
      <c r="H219" s="664">
        <v>1</v>
      </c>
      <c r="I219" s="664">
        <v>281</v>
      </c>
      <c r="J219" s="664">
        <v>16</v>
      </c>
      <c r="K219" s="664">
        <v>4520</v>
      </c>
      <c r="L219" s="664">
        <v>2.0106761565836297</v>
      </c>
      <c r="M219" s="664">
        <v>282.5</v>
      </c>
      <c r="N219" s="664">
        <v>22</v>
      </c>
      <c r="O219" s="664">
        <v>6270</v>
      </c>
      <c r="P219" s="677">
        <v>2.7891459074733098</v>
      </c>
      <c r="Q219" s="665">
        <v>285</v>
      </c>
    </row>
    <row r="220" spans="1:17" ht="14.4" customHeight="1" x14ac:dyDescent="0.3">
      <c r="A220" s="660" t="s">
        <v>7021</v>
      </c>
      <c r="B220" s="661" t="s">
        <v>7022</v>
      </c>
      <c r="C220" s="661" t="s">
        <v>5737</v>
      </c>
      <c r="D220" s="661" t="s">
        <v>7039</v>
      </c>
      <c r="E220" s="661" t="s">
        <v>7040</v>
      </c>
      <c r="F220" s="664">
        <v>2</v>
      </c>
      <c r="G220" s="664">
        <v>912</v>
      </c>
      <c r="H220" s="664">
        <v>1</v>
      </c>
      <c r="I220" s="664">
        <v>456</v>
      </c>
      <c r="J220" s="664">
        <v>7</v>
      </c>
      <c r="K220" s="664">
        <v>3204</v>
      </c>
      <c r="L220" s="664">
        <v>3.513157894736842</v>
      </c>
      <c r="M220" s="664">
        <v>457.71428571428572</v>
      </c>
      <c r="N220" s="664">
        <v>3</v>
      </c>
      <c r="O220" s="664">
        <v>1386</v>
      </c>
      <c r="P220" s="677">
        <v>1.5197368421052631</v>
      </c>
      <c r="Q220" s="665">
        <v>462</v>
      </c>
    </row>
    <row r="221" spans="1:17" ht="14.4" customHeight="1" x14ac:dyDescent="0.3">
      <c r="A221" s="660" t="s">
        <v>7021</v>
      </c>
      <c r="B221" s="661" t="s">
        <v>7022</v>
      </c>
      <c r="C221" s="661" t="s">
        <v>5737</v>
      </c>
      <c r="D221" s="661" t="s">
        <v>7041</v>
      </c>
      <c r="E221" s="661" t="s">
        <v>7042</v>
      </c>
      <c r="F221" s="664">
        <v>12</v>
      </c>
      <c r="G221" s="664">
        <v>4176</v>
      </c>
      <c r="H221" s="664">
        <v>1</v>
      </c>
      <c r="I221" s="664">
        <v>348</v>
      </c>
      <c r="J221" s="664">
        <v>24</v>
      </c>
      <c r="K221" s="664">
        <v>8424</v>
      </c>
      <c r="L221" s="664">
        <v>2.0172413793103448</v>
      </c>
      <c r="M221" s="664">
        <v>351</v>
      </c>
      <c r="N221" s="664">
        <v>26</v>
      </c>
      <c r="O221" s="664">
        <v>9256</v>
      </c>
      <c r="P221" s="677">
        <v>2.2164750957854404</v>
      </c>
      <c r="Q221" s="665">
        <v>356</v>
      </c>
    </row>
    <row r="222" spans="1:17" ht="14.4" customHeight="1" x14ac:dyDescent="0.3">
      <c r="A222" s="660" t="s">
        <v>7021</v>
      </c>
      <c r="B222" s="661" t="s">
        <v>7022</v>
      </c>
      <c r="C222" s="661" t="s">
        <v>5737</v>
      </c>
      <c r="D222" s="661" t="s">
        <v>7043</v>
      </c>
      <c r="E222" s="661" t="s">
        <v>7044</v>
      </c>
      <c r="F222" s="664">
        <v>2</v>
      </c>
      <c r="G222" s="664">
        <v>206</v>
      </c>
      <c r="H222" s="664">
        <v>1</v>
      </c>
      <c r="I222" s="664">
        <v>103</v>
      </c>
      <c r="J222" s="664">
        <v>4</v>
      </c>
      <c r="K222" s="664">
        <v>415</v>
      </c>
      <c r="L222" s="664">
        <v>2.0145631067961167</v>
      </c>
      <c r="M222" s="664">
        <v>103.75</v>
      </c>
      <c r="N222" s="664">
        <v>4</v>
      </c>
      <c r="O222" s="664">
        <v>420</v>
      </c>
      <c r="P222" s="677">
        <v>2.0388349514563107</v>
      </c>
      <c r="Q222" s="665">
        <v>105</v>
      </c>
    </row>
    <row r="223" spans="1:17" ht="14.4" customHeight="1" x14ac:dyDescent="0.3">
      <c r="A223" s="660" t="s">
        <v>7021</v>
      </c>
      <c r="B223" s="661" t="s">
        <v>7022</v>
      </c>
      <c r="C223" s="661" t="s">
        <v>5737</v>
      </c>
      <c r="D223" s="661" t="s">
        <v>7045</v>
      </c>
      <c r="E223" s="661" t="s">
        <v>7046</v>
      </c>
      <c r="F223" s="664">
        <v>2</v>
      </c>
      <c r="G223" s="664">
        <v>230</v>
      </c>
      <c r="H223" s="664">
        <v>1</v>
      </c>
      <c r="I223" s="664">
        <v>115</v>
      </c>
      <c r="J223" s="664">
        <v>1</v>
      </c>
      <c r="K223" s="664">
        <v>116</v>
      </c>
      <c r="L223" s="664">
        <v>0.5043478260869565</v>
      </c>
      <c r="M223" s="664">
        <v>116</v>
      </c>
      <c r="N223" s="664">
        <v>1</v>
      </c>
      <c r="O223" s="664">
        <v>117</v>
      </c>
      <c r="P223" s="677">
        <v>0.50869565217391299</v>
      </c>
      <c r="Q223" s="665">
        <v>117</v>
      </c>
    </row>
    <row r="224" spans="1:17" ht="14.4" customHeight="1" x14ac:dyDescent="0.3">
      <c r="A224" s="660" t="s">
        <v>7021</v>
      </c>
      <c r="B224" s="661" t="s">
        <v>7022</v>
      </c>
      <c r="C224" s="661" t="s">
        <v>5737</v>
      </c>
      <c r="D224" s="661" t="s">
        <v>7047</v>
      </c>
      <c r="E224" s="661" t="s">
        <v>7048</v>
      </c>
      <c r="F224" s="664">
        <v>9</v>
      </c>
      <c r="G224" s="664">
        <v>3861</v>
      </c>
      <c r="H224" s="664">
        <v>1</v>
      </c>
      <c r="I224" s="664">
        <v>429</v>
      </c>
      <c r="J224" s="664">
        <v>3</v>
      </c>
      <c r="K224" s="664">
        <v>1297</v>
      </c>
      <c r="L224" s="664">
        <v>0.3359233359233359</v>
      </c>
      <c r="M224" s="664">
        <v>432.33333333333331</v>
      </c>
      <c r="N224" s="664">
        <v>16</v>
      </c>
      <c r="O224" s="664">
        <v>6992</v>
      </c>
      <c r="P224" s="677">
        <v>1.8109298109298109</v>
      </c>
      <c r="Q224" s="665">
        <v>437</v>
      </c>
    </row>
    <row r="225" spans="1:17" ht="14.4" customHeight="1" x14ac:dyDescent="0.3">
      <c r="A225" s="660" t="s">
        <v>7021</v>
      </c>
      <c r="B225" s="661" t="s">
        <v>7022</v>
      </c>
      <c r="C225" s="661" t="s">
        <v>5737</v>
      </c>
      <c r="D225" s="661" t="s">
        <v>7049</v>
      </c>
      <c r="E225" s="661" t="s">
        <v>7050</v>
      </c>
      <c r="F225" s="664"/>
      <c r="G225" s="664"/>
      <c r="H225" s="664"/>
      <c r="I225" s="664"/>
      <c r="J225" s="664">
        <v>6</v>
      </c>
      <c r="K225" s="664">
        <v>318</v>
      </c>
      <c r="L225" s="664"/>
      <c r="M225" s="664">
        <v>53</v>
      </c>
      <c r="N225" s="664">
        <v>4</v>
      </c>
      <c r="O225" s="664">
        <v>216</v>
      </c>
      <c r="P225" s="677"/>
      <c r="Q225" s="665">
        <v>54</v>
      </c>
    </row>
    <row r="226" spans="1:17" ht="14.4" customHeight="1" x14ac:dyDescent="0.3">
      <c r="A226" s="660" t="s">
        <v>7021</v>
      </c>
      <c r="B226" s="661" t="s">
        <v>7022</v>
      </c>
      <c r="C226" s="661" t="s">
        <v>5737</v>
      </c>
      <c r="D226" s="661" t="s">
        <v>7051</v>
      </c>
      <c r="E226" s="661" t="s">
        <v>7052</v>
      </c>
      <c r="F226" s="664">
        <v>130</v>
      </c>
      <c r="G226" s="664">
        <v>21450</v>
      </c>
      <c r="H226" s="664">
        <v>1</v>
      </c>
      <c r="I226" s="664">
        <v>165</v>
      </c>
      <c r="J226" s="664">
        <v>78</v>
      </c>
      <c r="K226" s="664">
        <v>12981</v>
      </c>
      <c r="L226" s="664">
        <v>0.60517482517482513</v>
      </c>
      <c r="M226" s="664">
        <v>166.42307692307693</v>
      </c>
      <c r="N226" s="664">
        <v>31</v>
      </c>
      <c r="O226" s="664">
        <v>5239</v>
      </c>
      <c r="P226" s="677">
        <v>0.24424242424242423</v>
      </c>
      <c r="Q226" s="665">
        <v>169</v>
      </c>
    </row>
    <row r="227" spans="1:17" ht="14.4" customHeight="1" x14ac:dyDescent="0.3">
      <c r="A227" s="660" t="s">
        <v>7021</v>
      </c>
      <c r="B227" s="661" t="s">
        <v>7022</v>
      </c>
      <c r="C227" s="661" t="s">
        <v>5737</v>
      </c>
      <c r="D227" s="661" t="s">
        <v>6637</v>
      </c>
      <c r="E227" s="661" t="s">
        <v>6638</v>
      </c>
      <c r="F227" s="664">
        <v>6</v>
      </c>
      <c r="G227" s="664">
        <v>474</v>
      </c>
      <c r="H227" s="664">
        <v>1</v>
      </c>
      <c r="I227" s="664">
        <v>79</v>
      </c>
      <c r="J227" s="664">
        <v>2</v>
      </c>
      <c r="K227" s="664">
        <v>160</v>
      </c>
      <c r="L227" s="664">
        <v>0.33755274261603374</v>
      </c>
      <c r="M227" s="664">
        <v>80</v>
      </c>
      <c r="N227" s="664"/>
      <c r="O227" s="664"/>
      <c r="P227" s="677"/>
      <c r="Q227" s="665"/>
    </row>
    <row r="228" spans="1:17" ht="14.4" customHeight="1" x14ac:dyDescent="0.3">
      <c r="A228" s="660" t="s">
        <v>7021</v>
      </c>
      <c r="B228" s="661" t="s">
        <v>7022</v>
      </c>
      <c r="C228" s="661" t="s">
        <v>5737</v>
      </c>
      <c r="D228" s="661" t="s">
        <v>7053</v>
      </c>
      <c r="E228" s="661" t="s">
        <v>7054</v>
      </c>
      <c r="F228" s="664">
        <v>2</v>
      </c>
      <c r="G228" s="664">
        <v>320</v>
      </c>
      <c r="H228" s="664">
        <v>1</v>
      </c>
      <c r="I228" s="664">
        <v>160</v>
      </c>
      <c r="J228" s="664">
        <v>1</v>
      </c>
      <c r="K228" s="664">
        <v>160</v>
      </c>
      <c r="L228" s="664">
        <v>0.5</v>
      </c>
      <c r="M228" s="664">
        <v>160</v>
      </c>
      <c r="N228" s="664"/>
      <c r="O228" s="664"/>
      <c r="P228" s="677"/>
      <c r="Q228" s="665"/>
    </row>
    <row r="229" spans="1:17" ht="14.4" customHeight="1" x14ac:dyDescent="0.3">
      <c r="A229" s="660" t="s">
        <v>7021</v>
      </c>
      <c r="B229" s="661" t="s">
        <v>7022</v>
      </c>
      <c r="C229" s="661" t="s">
        <v>5737</v>
      </c>
      <c r="D229" s="661" t="s">
        <v>7055</v>
      </c>
      <c r="E229" s="661" t="s">
        <v>7056</v>
      </c>
      <c r="F229" s="664">
        <v>1</v>
      </c>
      <c r="G229" s="664">
        <v>167</v>
      </c>
      <c r="H229" s="664">
        <v>1</v>
      </c>
      <c r="I229" s="664">
        <v>167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7021</v>
      </c>
      <c r="B230" s="661" t="s">
        <v>7022</v>
      </c>
      <c r="C230" s="661" t="s">
        <v>5737</v>
      </c>
      <c r="D230" s="661" t="s">
        <v>7057</v>
      </c>
      <c r="E230" s="661" t="s">
        <v>7058</v>
      </c>
      <c r="F230" s="664">
        <v>2</v>
      </c>
      <c r="G230" s="664">
        <v>486</v>
      </c>
      <c r="H230" s="664">
        <v>1</v>
      </c>
      <c r="I230" s="664">
        <v>243</v>
      </c>
      <c r="J230" s="664">
        <v>1</v>
      </c>
      <c r="K230" s="664">
        <v>246</v>
      </c>
      <c r="L230" s="664">
        <v>0.50617283950617287</v>
      </c>
      <c r="M230" s="664">
        <v>246</v>
      </c>
      <c r="N230" s="664"/>
      <c r="O230" s="664"/>
      <c r="P230" s="677"/>
      <c r="Q230" s="665"/>
    </row>
    <row r="231" spans="1:17" ht="14.4" customHeight="1" x14ac:dyDescent="0.3">
      <c r="A231" s="660" t="s">
        <v>7021</v>
      </c>
      <c r="B231" s="661" t="s">
        <v>7022</v>
      </c>
      <c r="C231" s="661" t="s">
        <v>5737</v>
      </c>
      <c r="D231" s="661" t="s">
        <v>7059</v>
      </c>
      <c r="E231" s="661" t="s">
        <v>7060</v>
      </c>
      <c r="F231" s="664">
        <v>7</v>
      </c>
      <c r="G231" s="664">
        <v>2828</v>
      </c>
      <c r="H231" s="664">
        <v>1</v>
      </c>
      <c r="I231" s="664">
        <v>404</v>
      </c>
      <c r="J231" s="664">
        <v>4</v>
      </c>
      <c r="K231" s="664">
        <v>1626</v>
      </c>
      <c r="L231" s="664">
        <v>0.574964639321075</v>
      </c>
      <c r="M231" s="664">
        <v>406.5</v>
      </c>
      <c r="N231" s="664"/>
      <c r="O231" s="664"/>
      <c r="P231" s="677"/>
      <c r="Q231" s="665"/>
    </row>
    <row r="232" spans="1:17" ht="14.4" customHeight="1" x14ac:dyDescent="0.3">
      <c r="A232" s="660" t="s">
        <v>7021</v>
      </c>
      <c r="B232" s="661" t="s">
        <v>7061</v>
      </c>
      <c r="C232" s="661" t="s">
        <v>5737</v>
      </c>
      <c r="D232" s="661" t="s">
        <v>7062</v>
      </c>
      <c r="E232" s="661" t="s">
        <v>7063</v>
      </c>
      <c r="F232" s="664">
        <v>48</v>
      </c>
      <c r="G232" s="664">
        <v>59760</v>
      </c>
      <c r="H232" s="664">
        <v>1</v>
      </c>
      <c r="I232" s="664">
        <v>1245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7021</v>
      </c>
      <c r="B233" s="661" t="s">
        <v>7061</v>
      </c>
      <c r="C233" s="661" t="s">
        <v>5737</v>
      </c>
      <c r="D233" s="661" t="s">
        <v>7064</v>
      </c>
      <c r="E233" s="661" t="s">
        <v>7065</v>
      </c>
      <c r="F233" s="664">
        <v>144</v>
      </c>
      <c r="G233" s="664">
        <v>321552</v>
      </c>
      <c r="H233" s="664">
        <v>1</v>
      </c>
      <c r="I233" s="664">
        <v>2233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7021</v>
      </c>
      <c r="B234" s="661" t="s">
        <v>7061</v>
      </c>
      <c r="C234" s="661" t="s">
        <v>5737</v>
      </c>
      <c r="D234" s="661" t="s">
        <v>7066</v>
      </c>
      <c r="E234" s="661" t="s">
        <v>7067</v>
      </c>
      <c r="F234" s="664">
        <v>144</v>
      </c>
      <c r="G234" s="664">
        <v>24624</v>
      </c>
      <c r="H234" s="664">
        <v>1</v>
      </c>
      <c r="I234" s="664">
        <v>171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7068</v>
      </c>
      <c r="B235" s="661" t="s">
        <v>7069</v>
      </c>
      <c r="C235" s="661" t="s">
        <v>5737</v>
      </c>
      <c r="D235" s="661" t="s">
        <v>7070</v>
      </c>
      <c r="E235" s="661" t="s">
        <v>7071</v>
      </c>
      <c r="F235" s="664">
        <v>386</v>
      </c>
      <c r="G235" s="664">
        <v>61374</v>
      </c>
      <c r="H235" s="664">
        <v>1</v>
      </c>
      <c r="I235" s="664">
        <v>159</v>
      </c>
      <c r="J235" s="664">
        <v>425</v>
      </c>
      <c r="K235" s="664">
        <v>67765</v>
      </c>
      <c r="L235" s="664">
        <v>1.1041320428846091</v>
      </c>
      <c r="M235" s="664">
        <v>159.4470588235294</v>
      </c>
      <c r="N235" s="664">
        <v>442</v>
      </c>
      <c r="O235" s="664">
        <v>71162</v>
      </c>
      <c r="P235" s="677">
        <v>1.1594812135431942</v>
      </c>
      <c r="Q235" s="665">
        <v>161</v>
      </c>
    </row>
    <row r="236" spans="1:17" ht="14.4" customHeight="1" x14ac:dyDescent="0.3">
      <c r="A236" s="660" t="s">
        <v>7068</v>
      </c>
      <c r="B236" s="661" t="s">
        <v>7069</v>
      </c>
      <c r="C236" s="661" t="s">
        <v>5737</v>
      </c>
      <c r="D236" s="661" t="s">
        <v>7072</v>
      </c>
      <c r="E236" s="661" t="s">
        <v>7073</v>
      </c>
      <c r="F236" s="664">
        <v>2</v>
      </c>
      <c r="G236" s="664">
        <v>2330</v>
      </c>
      <c r="H236" s="664">
        <v>1</v>
      </c>
      <c r="I236" s="664">
        <v>1165</v>
      </c>
      <c r="J236" s="664"/>
      <c r="K236" s="664"/>
      <c r="L236" s="664"/>
      <c r="M236" s="664"/>
      <c r="N236" s="664">
        <v>2</v>
      </c>
      <c r="O236" s="664">
        <v>2338</v>
      </c>
      <c r="P236" s="677">
        <v>1.0034334763948498</v>
      </c>
      <c r="Q236" s="665">
        <v>1169</v>
      </c>
    </row>
    <row r="237" spans="1:17" ht="14.4" customHeight="1" x14ac:dyDescent="0.3">
      <c r="A237" s="660" t="s">
        <v>7068</v>
      </c>
      <c r="B237" s="661" t="s">
        <v>7069</v>
      </c>
      <c r="C237" s="661" t="s">
        <v>5737</v>
      </c>
      <c r="D237" s="661" t="s">
        <v>7074</v>
      </c>
      <c r="E237" s="661" t="s">
        <v>7075</v>
      </c>
      <c r="F237" s="664">
        <v>62</v>
      </c>
      <c r="G237" s="664">
        <v>2418</v>
      </c>
      <c r="H237" s="664">
        <v>1</v>
      </c>
      <c r="I237" s="664">
        <v>39</v>
      </c>
      <c r="J237" s="664">
        <v>59</v>
      </c>
      <c r="K237" s="664">
        <v>2335</v>
      </c>
      <c r="L237" s="664">
        <v>0.96567411083540111</v>
      </c>
      <c r="M237" s="664">
        <v>39.576271186440678</v>
      </c>
      <c r="N237" s="664">
        <v>34</v>
      </c>
      <c r="O237" s="664">
        <v>1360</v>
      </c>
      <c r="P237" s="677">
        <v>0.56244830438378823</v>
      </c>
      <c r="Q237" s="665">
        <v>40</v>
      </c>
    </row>
    <row r="238" spans="1:17" ht="14.4" customHeight="1" x14ac:dyDescent="0.3">
      <c r="A238" s="660" t="s">
        <v>7068</v>
      </c>
      <c r="B238" s="661" t="s">
        <v>7069</v>
      </c>
      <c r="C238" s="661" t="s">
        <v>5737</v>
      </c>
      <c r="D238" s="661" t="s">
        <v>7003</v>
      </c>
      <c r="E238" s="661" t="s">
        <v>7004</v>
      </c>
      <c r="F238" s="664">
        <v>1</v>
      </c>
      <c r="G238" s="664">
        <v>382</v>
      </c>
      <c r="H238" s="664">
        <v>1</v>
      </c>
      <c r="I238" s="664">
        <v>382</v>
      </c>
      <c r="J238" s="664">
        <v>7</v>
      </c>
      <c r="K238" s="664">
        <v>2678</v>
      </c>
      <c r="L238" s="664">
        <v>7.010471204188482</v>
      </c>
      <c r="M238" s="664">
        <v>382.57142857142856</v>
      </c>
      <c r="N238" s="664">
        <v>12</v>
      </c>
      <c r="O238" s="664">
        <v>4596</v>
      </c>
      <c r="P238" s="677">
        <v>12.031413612565444</v>
      </c>
      <c r="Q238" s="665">
        <v>383</v>
      </c>
    </row>
    <row r="239" spans="1:17" ht="14.4" customHeight="1" x14ac:dyDescent="0.3">
      <c r="A239" s="660" t="s">
        <v>7068</v>
      </c>
      <c r="B239" s="661" t="s">
        <v>7069</v>
      </c>
      <c r="C239" s="661" t="s">
        <v>5737</v>
      </c>
      <c r="D239" s="661" t="s">
        <v>7076</v>
      </c>
      <c r="E239" s="661" t="s">
        <v>7077</v>
      </c>
      <c r="F239" s="664">
        <v>6</v>
      </c>
      <c r="G239" s="664">
        <v>222</v>
      </c>
      <c r="H239" s="664">
        <v>1</v>
      </c>
      <c r="I239" s="664">
        <v>37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7068</v>
      </c>
      <c r="B240" s="661" t="s">
        <v>7069</v>
      </c>
      <c r="C240" s="661" t="s">
        <v>5737</v>
      </c>
      <c r="D240" s="661" t="s">
        <v>7078</v>
      </c>
      <c r="E240" s="661" t="s">
        <v>7079</v>
      </c>
      <c r="F240" s="664">
        <v>3</v>
      </c>
      <c r="G240" s="664">
        <v>1332</v>
      </c>
      <c r="H240" s="664">
        <v>1</v>
      </c>
      <c r="I240" s="664">
        <v>444</v>
      </c>
      <c r="J240" s="664">
        <v>3</v>
      </c>
      <c r="K240" s="664">
        <v>1335</v>
      </c>
      <c r="L240" s="664">
        <v>1.0022522522522523</v>
      </c>
      <c r="M240" s="664">
        <v>445</v>
      </c>
      <c r="N240" s="664">
        <v>3</v>
      </c>
      <c r="O240" s="664">
        <v>1335</v>
      </c>
      <c r="P240" s="677">
        <v>1.0022522522522523</v>
      </c>
      <c r="Q240" s="665">
        <v>445</v>
      </c>
    </row>
    <row r="241" spans="1:17" ht="14.4" customHeight="1" x14ac:dyDescent="0.3">
      <c r="A241" s="660" t="s">
        <v>7068</v>
      </c>
      <c r="B241" s="661" t="s">
        <v>7069</v>
      </c>
      <c r="C241" s="661" t="s">
        <v>5737</v>
      </c>
      <c r="D241" s="661" t="s">
        <v>7080</v>
      </c>
      <c r="E241" s="661" t="s">
        <v>7081</v>
      </c>
      <c r="F241" s="664">
        <v>185</v>
      </c>
      <c r="G241" s="664">
        <v>7585</v>
      </c>
      <c r="H241" s="664">
        <v>1</v>
      </c>
      <c r="I241" s="664">
        <v>41</v>
      </c>
      <c r="J241" s="664">
        <v>183</v>
      </c>
      <c r="K241" s="664">
        <v>7503</v>
      </c>
      <c r="L241" s="664">
        <v>0.98918918918918919</v>
      </c>
      <c r="M241" s="664">
        <v>41</v>
      </c>
      <c r="N241" s="664">
        <v>76</v>
      </c>
      <c r="O241" s="664">
        <v>3116</v>
      </c>
      <c r="P241" s="677">
        <v>0.41081081081081083</v>
      </c>
      <c r="Q241" s="665">
        <v>41</v>
      </c>
    </row>
    <row r="242" spans="1:17" ht="14.4" customHeight="1" x14ac:dyDescent="0.3">
      <c r="A242" s="660" t="s">
        <v>7068</v>
      </c>
      <c r="B242" s="661" t="s">
        <v>7069</v>
      </c>
      <c r="C242" s="661" t="s">
        <v>5737</v>
      </c>
      <c r="D242" s="661" t="s">
        <v>7082</v>
      </c>
      <c r="E242" s="661" t="s">
        <v>7083</v>
      </c>
      <c r="F242" s="664">
        <v>8</v>
      </c>
      <c r="G242" s="664">
        <v>3920</v>
      </c>
      <c r="H242" s="664">
        <v>1</v>
      </c>
      <c r="I242" s="664">
        <v>490</v>
      </c>
      <c r="J242" s="664">
        <v>19</v>
      </c>
      <c r="K242" s="664">
        <v>9316</v>
      </c>
      <c r="L242" s="664">
        <v>2.3765306122448981</v>
      </c>
      <c r="M242" s="664">
        <v>490.31578947368422</v>
      </c>
      <c r="N242" s="664">
        <v>25</v>
      </c>
      <c r="O242" s="664">
        <v>12275</v>
      </c>
      <c r="P242" s="677">
        <v>3.131377551020408</v>
      </c>
      <c r="Q242" s="665">
        <v>491</v>
      </c>
    </row>
    <row r="243" spans="1:17" ht="14.4" customHeight="1" x14ac:dyDescent="0.3">
      <c r="A243" s="660" t="s">
        <v>7068</v>
      </c>
      <c r="B243" s="661" t="s">
        <v>7069</v>
      </c>
      <c r="C243" s="661" t="s">
        <v>5737</v>
      </c>
      <c r="D243" s="661" t="s">
        <v>7084</v>
      </c>
      <c r="E243" s="661" t="s">
        <v>7085</v>
      </c>
      <c r="F243" s="664">
        <v>9</v>
      </c>
      <c r="G243" s="664">
        <v>279</v>
      </c>
      <c r="H243" s="664">
        <v>1</v>
      </c>
      <c r="I243" s="664">
        <v>31</v>
      </c>
      <c r="J243" s="664">
        <v>6</v>
      </c>
      <c r="K243" s="664">
        <v>186</v>
      </c>
      <c r="L243" s="664">
        <v>0.66666666666666663</v>
      </c>
      <c r="M243" s="664">
        <v>31</v>
      </c>
      <c r="N243" s="664">
        <v>5</v>
      </c>
      <c r="O243" s="664">
        <v>155</v>
      </c>
      <c r="P243" s="677">
        <v>0.55555555555555558</v>
      </c>
      <c r="Q243" s="665">
        <v>31</v>
      </c>
    </row>
    <row r="244" spans="1:17" ht="14.4" customHeight="1" x14ac:dyDescent="0.3">
      <c r="A244" s="660" t="s">
        <v>7068</v>
      </c>
      <c r="B244" s="661" t="s">
        <v>7069</v>
      </c>
      <c r="C244" s="661" t="s">
        <v>5737</v>
      </c>
      <c r="D244" s="661" t="s">
        <v>7086</v>
      </c>
      <c r="E244" s="661" t="s">
        <v>7087</v>
      </c>
      <c r="F244" s="664">
        <v>3</v>
      </c>
      <c r="G244" s="664">
        <v>615</v>
      </c>
      <c r="H244" s="664">
        <v>1</v>
      </c>
      <c r="I244" s="664">
        <v>205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7068</v>
      </c>
      <c r="B245" s="661" t="s">
        <v>7069</v>
      </c>
      <c r="C245" s="661" t="s">
        <v>5737</v>
      </c>
      <c r="D245" s="661" t="s">
        <v>7088</v>
      </c>
      <c r="E245" s="661" t="s">
        <v>7089</v>
      </c>
      <c r="F245" s="664">
        <v>3</v>
      </c>
      <c r="G245" s="664">
        <v>1131</v>
      </c>
      <c r="H245" s="664">
        <v>1</v>
      </c>
      <c r="I245" s="664">
        <v>377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7068</v>
      </c>
      <c r="B246" s="661" t="s">
        <v>7069</v>
      </c>
      <c r="C246" s="661" t="s">
        <v>5737</v>
      </c>
      <c r="D246" s="661" t="s">
        <v>7090</v>
      </c>
      <c r="E246" s="661" t="s">
        <v>7091</v>
      </c>
      <c r="F246" s="664">
        <v>303</v>
      </c>
      <c r="G246" s="664">
        <v>34239</v>
      </c>
      <c r="H246" s="664">
        <v>1</v>
      </c>
      <c r="I246" s="664">
        <v>113</v>
      </c>
      <c r="J246" s="664">
        <v>266</v>
      </c>
      <c r="K246" s="664">
        <v>30316</v>
      </c>
      <c r="L246" s="664">
        <v>0.88542305557989431</v>
      </c>
      <c r="M246" s="664">
        <v>113.96992481203007</v>
      </c>
      <c r="N246" s="664">
        <v>300</v>
      </c>
      <c r="O246" s="664">
        <v>34800</v>
      </c>
      <c r="P246" s="677">
        <v>1.0163848243231404</v>
      </c>
      <c r="Q246" s="665">
        <v>116</v>
      </c>
    </row>
    <row r="247" spans="1:17" ht="14.4" customHeight="1" x14ac:dyDescent="0.3">
      <c r="A247" s="660" t="s">
        <v>7068</v>
      </c>
      <c r="B247" s="661" t="s">
        <v>7069</v>
      </c>
      <c r="C247" s="661" t="s">
        <v>5737</v>
      </c>
      <c r="D247" s="661" t="s">
        <v>7092</v>
      </c>
      <c r="E247" s="661" t="s">
        <v>7093</v>
      </c>
      <c r="F247" s="664">
        <v>87</v>
      </c>
      <c r="G247" s="664">
        <v>7308</v>
      </c>
      <c r="H247" s="664">
        <v>1</v>
      </c>
      <c r="I247" s="664">
        <v>84</v>
      </c>
      <c r="J247" s="664">
        <v>93</v>
      </c>
      <c r="K247" s="664">
        <v>7862</v>
      </c>
      <c r="L247" s="664">
        <v>1.0758073344280241</v>
      </c>
      <c r="M247" s="664">
        <v>84.537634408602145</v>
      </c>
      <c r="N247" s="664">
        <v>102</v>
      </c>
      <c r="O247" s="664">
        <v>8670</v>
      </c>
      <c r="P247" s="677">
        <v>1.1863711001642037</v>
      </c>
      <c r="Q247" s="665">
        <v>85</v>
      </c>
    </row>
    <row r="248" spans="1:17" ht="14.4" customHeight="1" x14ac:dyDescent="0.3">
      <c r="A248" s="660" t="s">
        <v>7068</v>
      </c>
      <c r="B248" s="661" t="s">
        <v>7069</v>
      </c>
      <c r="C248" s="661" t="s">
        <v>5737</v>
      </c>
      <c r="D248" s="661" t="s">
        <v>7094</v>
      </c>
      <c r="E248" s="661" t="s">
        <v>7095</v>
      </c>
      <c r="F248" s="664">
        <v>3</v>
      </c>
      <c r="G248" s="664">
        <v>288</v>
      </c>
      <c r="H248" s="664">
        <v>1</v>
      </c>
      <c r="I248" s="664">
        <v>96</v>
      </c>
      <c r="J248" s="664">
        <v>1</v>
      </c>
      <c r="K248" s="664">
        <v>97</v>
      </c>
      <c r="L248" s="664">
        <v>0.33680555555555558</v>
      </c>
      <c r="M248" s="664">
        <v>97</v>
      </c>
      <c r="N248" s="664">
        <v>3</v>
      </c>
      <c r="O248" s="664">
        <v>294</v>
      </c>
      <c r="P248" s="677">
        <v>1.0208333333333333</v>
      </c>
      <c r="Q248" s="665">
        <v>98</v>
      </c>
    </row>
    <row r="249" spans="1:17" ht="14.4" customHeight="1" x14ac:dyDescent="0.3">
      <c r="A249" s="660" t="s">
        <v>7068</v>
      </c>
      <c r="B249" s="661" t="s">
        <v>7069</v>
      </c>
      <c r="C249" s="661" t="s">
        <v>5737</v>
      </c>
      <c r="D249" s="661" t="s">
        <v>7096</v>
      </c>
      <c r="E249" s="661" t="s">
        <v>7097</v>
      </c>
      <c r="F249" s="664">
        <v>24</v>
      </c>
      <c r="G249" s="664">
        <v>504</v>
      </c>
      <c r="H249" s="664">
        <v>1</v>
      </c>
      <c r="I249" s="664">
        <v>21</v>
      </c>
      <c r="J249" s="664">
        <v>19</v>
      </c>
      <c r="K249" s="664">
        <v>399</v>
      </c>
      <c r="L249" s="664">
        <v>0.79166666666666663</v>
      </c>
      <c r="M249" s="664">
        <v>21</v>
      </c>
      <c r="N249" s="664">
        <v>49</v>
      </c>
      <c r="O249" s="664">
        <v>1029</v>
      </c>
      <c r="P249" s="677">
        <v>2.0416666666666665</v>
      </c>
      <c r="Q249" s="665">
        <v>21</v>
      </c>
    </row>
    <row r="250" spans="1:17" ht="14.4" customHeight="1" x14ac:dyDescent="0.3">
      <c r="A250" s="660" t="s">
        <v>7068</v>
      </c>
      <c r="B250" s="661" t="s">
        <v>7069</v>
      </c>
      <c r="C250" s="661" t="s">
        <v>5737</v>
      </c>
      <c r="D250" s="661" t="s">
        <v>7012</v>
      </c>
      <c r="E250" s="661" t="s">
        <v>7013</v>
      </c>
      <c r="F250" s="664">
        <v>37</v>
      </c>
      <c r="G250" s="664">
        <v>17982</v>
      </c>
      <c r="H250" s="664">
        <v>1</v>
      </c>
      <c r="I250" s="664">
        <v>486</v>
      </c>
      <c r="J250" s="664">
        <v>49</v>
      </c>
      <c r="K250" s="664">
        <v>23834</v>
      </c>
      <c r="L250" s="664">
        <v>1.3254365476587699</v>
      </c>
      <c r="M250" s="664">
        <v>486.40816326530614</v>
      </c>
      <c r="N250" s="664">
        <v>76</v>
      </c>
      <c r="O250" s="664">
        <v>37012</v>
      </c>
      <c r="P250" s="677">
        <v>2.0582805027249473</v>
      </c>
      <c r="Q250" s="665">
        <v>487</v>
      </c>
    </row>
    <row r="251" spans="1:17" ht="14.4" customHeight="1" x14ac:dyDescent="0.3">
      <c r="A251" s="660" t="s">
        <v>7068</v>
      </c>
      <c r="B251" s="661" t="s">
        <v>7069</v>
      </c>
      <c r="C251" s="661" t="s">
        <v>5737</v>
      </c>
      <c r="D251" s="661" t="s">
        <v>7098</v>
      </c>
      <c r="E251" s="661" t="s">
        <v>7099</v>
      </c>
      <c r="F251" s="664">
        <v>44</v>
      </c>
      <c r="G251" s="664">
        <v>1760</v>
      </c>
      <c r="H251" s="664">
        <v>1</v>
      </c>
      <c r="I251" s="664">
        <v>40</v>
      </c>
      <c r="J251" s="664">
        <v>36</v>
      </c>
      <c r="K251" s="664">
        <v>1458</v>
      </c>
      <c r="L251" s="664">
        <v>0.82840909090909087</v>
      </c>
      <c r="M251" s="664">
        <v>40.5</v>
      </c>
      <c r="N251" s="664">
        <v>64</v>
      </c>
      <c r="O251" s="664">
        <v>2624</v>
      </c>
      <c r="P251" s="677">
        <v>1.490909090909091</v>
      </c>
      <c r="Q251" s="665">
        <v>41</v>
      </c>
    </row>
    <row r="252" spans="1:17" ht="14.4" customHeight="1" x14ac:dyDescent="0.3">
      <c r="A252" s="660" t="s">
        <v>7068</v>
      </c>
      <c r="B252" s="661" t="s">
        <v>7069</v>
      </c>
      <c r="C252" s="661" t="s">
        <v>5737</v>
      </c>
      <c r="D252" s="661" t="s">
        <v>7100</v>
      </c>
      <c r="E252" s="661" t="s">
        <v>7101</v>
      </c>
      <c r="F252" s="664"/>
      <c r="G252" s="664"/>
      <c r="H252" s="664"/>
      <c r="I252" s="664"/>
      <c r="J252" s="664">
        <v>1</v>
      </c>
      <c r="K252" s="664">
        <v>2029</v>
      </c>
      <c r="L252" s="664"/>
      <c r="M252" s="664">
        <v>2029</v>
      </c>
      <c r="N252" s="664"/>
      <c r="O252" s="664"/>
      <c r="P252" s="677"/>
      <c r="Q252" s="665"/>
    </row>
    <row r="253" spans="1:17" ht="14.4" customHeight="1" x14ac:dyDescent="0.3">
      <c r="A253" s="660" t="s">
        <v>7068</v>
      </c>
      <c r="B253" s="661" t="s">
        <v>7069</v>
      </c>
      <c r="C253" s="661" t="s">
        <v>5737</v>
      </c>
      <c r="D253" s="661" t="s">
        <v>7102</v>
      </c>
      <c r="E253" s="661" t="s">
        <v>7103</v>
      </c>
      <c r="F253" s="664">
        <v>2</v>
      </c>
      <c r="G253" s="664">
        <v>1208</v>
      </c>
      <c r="H253" s="664">
        <v>1</v>
      </c>
      <c r="I253" s="664">
        <v>604</v>
      </c>
      <c r="J253" s="664">
        <v>3</v>
      </c>
      <c r="K253" s="664">
        <v>1818</v>
      </c>
      <c r="L253" s="664">
        <v>1.5049668874172186</v>
      </c>
      <c r="M253" s="664">
        <v>606</v>
      </c>
      <c r="N253" s="664">
        <v>5</v>
      </c>
      <c r="O253" s="664">
        <v>3040</v>
      </c>
      <c r="P253" s="677">
        <v>2.5165562913907285</v>
      </c>
      <c r="Q253" s="665">
        <v>608</v>
      </c>
    </row>
    <row r="254" spans="1:17" ht="14.4" customHeight="1" x14ac:dyDescent="0.3">
      <c r="A254" s="660" t="s">
        <v>7068</v>
      </c>
      <c r="B254" s="661" t="s">
        <v>7069</v>
      </c>
      <c r="C254" s="661" t="s">
        <v>5737</v>
      </c>
      <c r="D254" s="661" t="s">
        <v>7104</v>
      </c>
      <c r="E254" s="661" t="s">
        <v>7105</v>
      </c>
      <c r="F254" s="664"/>
      <c r="G254" s="664"/>
      <c r="H254" s="664"/>
      <c r="I254" s="664"/>
      <c r="J254" s="664"/>
      <c r="K254" s="664"/>
      <c r="L254" s="664"/>
      <c r="M254" s="664"/>
      <c r="N254" s="664">
        <v>1</v>
      </c>
      <c r="O254" s="664">
        <v>962</v>
      </c>
      <c r="P254" s="677"/>
      <c r="Q254" s="665">
        <v>962</v>
      </c>
    </row>
    <row r="255" spans="1:17" ht="14.4" customHeight="1" x14ac:dyDescent="0.3">
      <c r="A255" s="660" t="s">
        <v>7106</v>
      </c>
      <c r="B255" s="661" t="s">
        <v>7061</v>
      </c>
      <c r="C255" s="661" t="s">
        <v>5737</v>
      </c>
      <c r="D255" s="661" t="s">
        <v>7107</v>
      </c>
      <c r="E255" s="661" t="s">
        <v>7108</v>
      </c>
      <c r="F255" s="664">
        <v>1</v>
      </c>
      <c r="G255" s="664">
        <v>166</v>
      </c>
      <c r="H255" s="664">
        <v>1</v>
      </c>
      <c r="I255" s="664">
        <v>166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7106</v>
      </c>
      <c r="B256" s="661" t="s">
        <v>7061</v>
      </c>
      <c r="C256" s="661" t="s">
        <v>5737</v>
      </c>
      <c r="D256" s="661" t="s">
        <v>7109</v>
      </c>
      <c r="E256" s="661" t="s">
        <v>7110</v>
      </c>
      <c r="F256" s="664">
        <v>1</v>
      </c>
      <c r="G256" s="664">
        <v>169</v>
      </c>
      <c r="H256" s="664">
        <v>1</v>
      </c>
      <c r="I256" s="664">
        <v>169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7106</v>
      </c>
      <c r="B257" s="661" t="s">
        <v>7061</v>
      </c>
      <c r="C257" s="661" t="s">
        <v>5737</v>
      </c>
      <c r="D257" s="661" t="s">
        <v>7111</v>
      </c>
      <c r="E257" s="661" t="s">
        <v>7112</v>
      </c>
      <c r="F257" s="664">
        <v>1</v>
      </c>
      <c r="G257" s="664">
        <v>172</v>
      </c>
      <c r="H257" s="664">
        <v>1</v>
      </c>
      <c r="I257" s="664">
        <v>172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563</v>
      </c>
      <c r="B258" s="661" t="s">
        <v>5884</v>
      </c>
      <c r="C258" s="661" t="s">
        <v>5737</v>
      </c>
      <c r="D258" s="661" t="s">
        <v>6142</v>
      </c>
      <c r="E258" s="661" t="s">
        <v>6143</v>
      </c>
      <c r="F258" s="664">
        <v>56</v>
      </c>
      <c r="G258" s="664">
        <v>3136</v>
      </c>
      <c r="H258" s="664">
        <v>1</v>
      </c>
      <c r="I258" s="664">
        <v>56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563</v>
      </c>
      <c r="B259" s="661" t="s">
        <v>5884</v>
      </c>
      <c r="C259" s="661" t="s">
        <v>5737</v>
      </c>
      <c r="D259" s="661" t="s">
        <v>6144</v>
      </c>
      <c r="E259" s="661" t="s">
        <v>6145</v>
      </c>
      <c r="F259" s="664">
        <v>56</v>
      </c>
      <c r="G259" s="664">
        <v>3416</v>
      </c>
      <c r="H259" s="664">
        <v>1</v>
      </c>
      <c r="I259" s="664">
        <v>61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563</v>
      </c>
      <c r="B260" s="661" t="s">
        <v>5884</v>
      </c>
      <c r="C260" s="661" t="s">
        <v>5737</v>
      </c>
      <c r="D260" s="661" t="s">
        <v>6229</v>
      </c>
      <c r="E260" s="661" t="s">
        <v>6230</v>
      </c>
      <c r="F260" s="664">
        <v>56</v>
      </c>
      <c r="G260" s="664">
        <v>1624</v>
      </c>
      <c r="H260" s="664">
        <v>1</v>
      </c>
      <c r="I260" s="664">
        <v>29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563</v>
      </c>
      <c r="B261" s="661" t="s">
        <v>5884</v>
      </c>
      <c r="C261" s="661" t="s">
        <v>5737</v>
      </c>
      <c r="D261" s="661" t="s">
        <v>6233</v>
      </c>
      <c r="E261" s="661" t="s">
        <v>6234</v>
      </c>
      <c r="F261" s="664">
        <v>56</v>
      </c>
      <c r="G261" s="664">
        <v>3976</v>
      </c>
      <c r="H261" s="664">
        <v>1</v>
      </c>
      <c r="I261" s="664">
        <v>71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563</v>
      </c>
      <c r="B262" s="661" t="s">
        <v>5884</v>
      </c>
      <c r="C262" s="661" t="s">
        <v>5737</v>
      </c>
      <c r="D262" s="661" t="s">
        <v>6235</v>
      </c>
      <c r="E262" s="661" t="s">
        <v>6236</v>
      </c>
      <c r="F262" s="664">
        <v>56</v>
      </c>
      <c r="G262" s="664">
        <v>1624</v>
      </c>
      <c r="H262" s="664">
        <v>1</v>
      </c>
      <c r="I262" s="664">
        <v>29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563</v>
      </c>
      <c r="B263" s="661" t="s">
        <v>5884</v>
      </c>
      <c r="C263" s="661" t="s">
        <v>5737</v>
      </c>
      <c r="D263" s="661" t="s">
        <v>6241</v>
      </c>
      <c r="E263" s="661" t="s">
        <v>6242</v>
      </c>
      <c r="F263" s="664">
        <v>56</v>
      </c>
      <c r="G263" s="664">
        <v>1288</v>
      </c>
      <c r="H263" s="664">
        <v>1</v>
      </c>
      <c r="I263" s="664">
        <v>23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3203</v>
      </c>
      <c r="B264" s="661" t="s">
        <v>7113</v>
      </c>
      <c r="C264" s="661" t="s">
        <v>5737</v>
      </c>
      <c r="D264" s="661" t="s">
        <v>7062</v>
      </c>
      <c r="E264" s="661" t="s">
        <v>7063</v>
      </c>
      <c r="F264" s="664">
        <v>1</v>
      </c>
      <c r="G264" s="664">
        <v>1245</v>
      </c>
      <c r="H264" s="664">
        <v>1</v>
      </c>
      <c r="I264" s="664">
        <v>1245</v>
      </c>
      <c r="J264" s="664"/>
      <c r="K264" s="664"/>
      <c r="L264" s="664"/>
      <c r="M264" s="664"/>
      <c r="N264" s="664">
        <v>2</v>
      </c>
      <c r="O264" s="664">
        <v>2536</v>
      </c>
      <c r="P264" s="677">
        <v>2.0369477911646587</v>
      </c>
      <c r="Q264" s="665">
        <v>1268</v>
      </c>
    </row>
    <row r="265" spans="1:17" ht="14.4" customHeight="1" x14ac:dyDescent="0.3">
      <c r="A265" s="660" t="s">
        <v>3203</v>
      </c>
      <c r="B265" s="661" t="s">
        <v>7113</v>
      </c>
      <c r="C265" s="661" t="s">
        <v>5737</v>
      </c>
      <c r="D265" s="661" t="s">
        <v>7114</v>
      </c>
      <c r="E265" s="661" t="s">
        <v>7115</v>
      </c>
      <c r="F265" s="664">
        <v>4</v>
      </c>
      <c r="G265" s="664">
        <v>37348</v>
      </c>
      <c r="H265" s="664">
        <v>1</v>
      </c>
      <c r="I265" s="664">
        <v>9337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3203</v>
      </c>
      <c r="B266" s="661" t="s">
        <v>7113</v>
      </c>
      <c r="C266" s="661" t="s">
        <v>5737</v>
      </c>
      <c r="D266" s="661" t="s">
        <v>7064</v>
      </c>
      <c r="E266" s="661" t="s">
        <v>7065</v>
      </c>
      <c r="F266" s="664">
        <v>6</v>
      </c>
      <c r="G266" s="664">
        <v>13398</v>
      </c>
      <c r="H266" s="664">
        <v>1</v>
      </c>
      <c r="I266" s="664">
        <v>2233</v>
      </c>
      <c r="J266" s="664"/>
      <c r="K266" s="664"/>
      <c r="L266" s="664"/>
      <c r="M266" s="664"/>
      <c r="N266" s="664">
        <v>3</v>
      </c>
      <c r="O266" s="664">
        <v>6792</v>
      </c>
      <c r="P266" s="677">
        <v>0.50694133452754142</v>
      </c>
      <c r="Q266" s="665">
        <v>2264</v>
      </c>
    </row>
    <row r="267" spans="1:17" ht="14.4" customHeight="1" thickBot="1" x14ac:dyDescent="0.35">
      <c r="A267" s="666" t="s">
        <v>3203</v>
      </c>
      <c r="B267" s="667" t="s">
        <v>7113</v>
      </c>
      <c r="C267" s="667" t="s">
        <v>5737</v>
      </c>
      <c r="D267" s="667" t="s">
        <v>7066</v>
      </c>
      <c r="E267" s="667" t="s">
        <v>7067</v>
      </c>
      <c r="F267" s="670"/>
      <c r="G267" s="670"/>
      <c r="H267" s="670"/>
      <c r="I267" s="670"/>
      <c r="J267" s="670"/>
      <c r="K267" s="670"/>
      <c r="L267" s="670"/>
      <c r="M267" s="670"/>
      <c r="N267" s="670">
        <v>3</v>
      </c>
      <c r="O267" s="670">
        <v>519</v>
      </c>
      <c r="P267" s="678"/>
      <c r="Q267" s="671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2622</v>
      </c>
      <c r="D3" s="197">
        <f>SUBTOTAL(9,D6:D1048576)</f>
        <v>3194</v>
      </c>
      <c r="E3" s="197">
        <f>SUBTOTAL(9,E6:E1048576)</f>
        <v>2739</v>
      </c>
      <c r="F3" s="198">
        <f>IF(OR(E3=0,C3=0),"",E3/C3)</f>
        <v>1.0446224256292906</v>
      </c>
      <c r="G3" s="452">
        <f>SUBTOTAL(9,G6:G1048576)</f>
        <v>21892.350600000002</v>
      </c>
      <c r="H3" s="453">
        <f>SUBTOTAL(9,H6:H1048576)</f>
        <v>25438.789800000006</v>
      </c>
      <c r="I3" s="453">
        <f>SUBTOTAL(9,I6:I1048576)</f>
        <v>19441.039500000006</v>
      </c>
      <c r="J3" s="198">
        <f>IF(OR(I3=0,G3=0),"",I3/G3)</f>
        <v>0.88802887616828152</v>
      </c>
      <c r="K3" s="452">
        <f>SUBTOTAL(9,K6:K1048576)</f>
        <v>7662.62</v>
      </c>
      <c r="L3" s="453">
        <f>SUBTOTAL(9,L6:L1048576)</f>
        <v>8921.7999999999993</v>
      </c>
      <c r="M3" s="453">
        <f>SUBTOTAL(9,M6:M1048576)</f>
        <v>6808.12</v>
      </c>
      <c r="N3" s="199">
        <f>IF(OR(M3=0,E3=0),"",M3/E3)</f>
        <v>2.4856224899598391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6249</v>
      </c>
      <c r="B6" s="910" t="s">
        <v>7117</v>
      </c>
      <c r="C6" s="915">
        <v>1851</v>
      </c>
      <c r="D6" s="916">
        <v>2315</v>
      </c>
      <c r="E6" s="916">
        <v>2101</v>
      </c>
      <c r="F6" s="921">
        <v>1.1350621285791465</v>
      </c>
      <c r="G6" s="915">
        <v>1635.4169999999999</v>
      </c>
      <c r="H6" s="916">
        <v>2047.2236999999998</v>
      </c>
      <c r="I6" s="916">
        <v>1921.4865000000004</v>
      </c>
      <c r="J6" s="921">
        <v>1.1749214420542287</v>
      </c>
      <c r="K6" s="915">
        <v>222.12</v>
      </c>
      <c r="L6" s="916">
        <v>277.8</v>
      </c>
      <c r="M6" s="916">
        <v>252.12</v>
      </c>
      <c r="N6" s="926">
        <v>120</v>
      </c>
    </row>
    <row r="7" spans="1:14" ht="14.4" customHeight="1" x14ac:dyDescent="0.3">
      <c r="A7" s="908" t="s">
        <v>6454</v>
      </c>
      <c r="B7" s="911" t="s">
        <v>7118</v>
      </c>
      <c r="C7" s="917">
        <v>420</v>
      </c>
      <c r="D7" s="918">
        <v>529</v>
      </c>
      <c r="E7" s="918">
        <v>449</v>
      </c>
      <c r="F7" s="922">
        <v>1.069047619047619</v>
      </c>
      <c r="G7" s="917">
        <v>12083.014800000001</v>
      </c>
      <c r="H7" s="918">
        <v>15219.012600000005</v>
      </c>
      <c r="I7" s="918">
        <v>12917.460600000008</v>
      </c>
      <c r="J7" s="922">
        <v>1.0690594039494188</v>
      </c>
      <c r="K7" s="917">
        <v>4620</v>
      </c>
      <c r="L7" s="918">
        <v>5819</v>
      </c>
      <c r="M7" s="918">
        <v>4939</v>
      </c>
      <c r="N7" s="927">
        <v>11000</v>
      </c>
    </row>
    <row r="8" spans="1:14" ht="14.4" customHeight="1" x14ac:dyDescent="0.3">
      <c r="A8" s="908" t="s">
        <v>6471</v>
      </c>
      <c r="B8" s="911" t="s">
        <v>7118</v>
      </c>
      <c r="C8" s="917">
        <v>230</v>
      </c>
      <c r="D8" s="918">
        <v>240</v>
      </c>
      <c r="E8" s="918">
        <v>152</v>
      </c>
      <c r="F8" s="922">
        <v>0.66086956521739126</v>
      </c>
      <c r="G8" s="917">
        <v>5788.8684000000012</v>
      </c>
      <c r="H8" s="918">
        <v>6040.6560000000009</v>
      </c>
      <c r="I8" s="918">
        <v>3825.7487999999994</v>
      </c>
      <c r="J8" s="922">
        <v>0.66088025079305635</v>
      </c>
      <c r="K8" s="917">
        <v>2070</v>
      </c>
      <c r="L8" s="918">
        <v>2160</v>
      </c>
      <c r="M8" s="918">
        <v>1368</v>
      </c>
      <c r="N8" s="927">
        <v>9000</v>
      </c>
    </row>
    <row r="9" spans="1:14" ht="14.4" customHeight="1" x14ac:dyDescent="0.3">
      <c r="A9" s="908" t="s">
        <v>6466</v>
      </c>
      <c r="B9" s="911" t="s">
        <v>7118</v>
      </c>
      <c r="C9" s="917">
        <v>103</v>
      </c>
      <c r="D9" s="918">
        <v>90</v>
      </c>
      <c r="E9" s="918">
        <v>35</v>
      </c>
      <c r="F9" s="922">
        <v>0.33980582524271846</v>
      </c>
      <c r="G9" s="917">
        <v>2221.6014</v>
      </c>
      <c r="H9" s="918">
        <v>1941.2460000000001</v>
      </c>
      <c r="I9" s="918">
        <v>754.92900000000009</v>
      </c>
      <c r="J9" s="922">
        <v>0.33981298355321532</v>
      </c>
      <c r="K9" s="917">
        <v>721</v>
      </c>
      <c r="L9" s="918">
        <v>630</v>
      </c>
      <c r="M9" s="918">
        <v>245</v>
      </c>
      <c r="N9" s="927">
        <v>7000</v>
      </c>
    </row>
    <row r="10" spans="1:14" ht="14.4" customHeight="1" x14ac:dyDescent="0.3">
      <c r="A10" s="908" t="s">
        <v>6456</v>
      </c>
      <c r="B10" s="911" t="s">
        <v>7118</v>
      </c>
      <c r="C10" s="917">
        <v>12</v>
      </c>
      <c r="D10" s="918">
        <v>15</v>
      </c>
      <c r="E10" s="918">
        <v>2</v>
      </c>
      <c r="F10" s="922">
        <v>0.16666666666666666</v>
      </c>
      <c r="G10" s="917">
        <v>128.48580000000001</v>
      </c>
      <c r="H10" s="918">
        <v>160.6095</v>
      </c>
      <c r="I10" s="918">
        <v>21.4146</v>
      </c>
      <c r="J10" s="922">
        <v>0.16666900155503564</v>
      </c>
      <c r="K10" s="917">
        <v>24</v>
      </c>
      <c r="L10" s="918">
        <v>30</v>
      </c>
      <c r="M10" s="918">
        <v>4</v>
      </c>
      <c r="N10" s="927">
        <v>2000</v>
      </c>
    </row>
    <row r="11" spans="1:14" ht="14.4" customHeight="1" x14ac:dyDescent="0.3">
      <c r="A11" s="908" t="s">
        <v>6468</v>
      </c>
      <c r="B11" s="911" t="s">
        <v>7118</v>
      </c>
      <c r="C11" s="917">
        <v>5</v>
      </c>
      <c r="D11" s="918">
        <v>5</v>
      </c>
      <c r="E11" s="918"/>
      <c r="F11" s="922"/>
      <c r="G11" s="917">
        <v>30.034800000000004</v>
      </c>
      <c r="H11" s="918">
        <v>30.042000000000002</v>
      </c>
      <c r="I11" s="918"/>
      <c r="J11" s="922"/>
      <c r="K11" s="917">
        <v>5</v>
      </c>
      <c r="L11" s="918">
        <v>5</v>
      </c>
      <c r="M11" s="918"/>
      <c r="N11" s="927"/>
    </row>
    <row r="12" spans="1:14" ht="14.4" customHeight="1" thickBot="1" x14ac:dyDescent="0.35">
      <c r="A12" s="909" t="s">
        <v>6464</v>
      </c>
      <c r="B12" s="912" t="s">
        <v>7118</v>
      </c>
      <c r="C12" s="919">
        <v>1</v>
      </c>
      <c r="D12" s="920"/>
      <c r="E12" s="920"/>
      <c r="F12" s="923"/>
      <c r="G12" s="919">
        <v>4.9283999999999999</v>
      </c>
      <c r="H12" s="920"/>
      <c r="I12" s="920"/>
      <c r="J12" s="923"/>
      <c r="K12" s="919">
        <v>0.5</v>
      </c>
      <c r="L12" s="920"/>
      <c r="M12" s="920"/>
      <c r="N12" s="92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2015-06-19T19:13:28Z</dcterms:modified>
</cp:coreProperties>
</file>